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204" documentId="120_S{2AC9BD13-BADA-5192-A53E-5A8FF88502F6}" xr6:coauthVersionLast="47" xr6:coauthVersionMax="47" xr10:uidLastSave="{F1CC9F96-E8DD-487B-99F0-79D2A18EBEB5}"/>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G5" i="4"/>
  <c r="G6" i="4"/>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I4" i="4"/>
  <c r="J4" i="4"/>
  <c r="L4" i="4"/>
  <c r="B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I2" i="9"/>
  <c r="J2" i="9"/>
  <c r="L2" i="9"/>
  <c r="B3" i="9"/>
  <c r="I3" i="9"/>
  <c r="J3" i="9"/>
  <c r="L3" i="9"/>
  <c r="B4" i="9"/>
  <c r="G4" i="9"/>
  <c r="I4" i="9"/>
  <c r="J4" i="9"/>
  <c r="L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<sst xmlns="http://schemas.openxmlformats.org/spreadsheetml/2006/main" count="180310" uniqueCount="39138">
  <si>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</si>
  <si>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</si>
  <si>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</si>
  <si>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</si>
  <si>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</si>
  <si>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</si>
  <si>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</si>
  <si>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</si>
  <si>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</si>
  <si>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</si>
  <si>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</si>
  <si>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</si>
  <si>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</si>
  <si>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</si>
  <si>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</si>
  <si>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</si>
  <si>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</si>
  <si>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</si>
  <si>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</si>
  <si>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</si>
  <si>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</si>
  <si>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</si>
  <si>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</si>
  <si>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</si>
  <si>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</si>
  <si>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</si>
  <si>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</si>
  <si>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</si>
  <si>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</si>
  <si>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</si>
  <si>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</si>
  <si>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</si>
  <si>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</si>
  <si>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</si>
  <si>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</si>
  <si>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</si>
  <si>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</si>
  <si>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</si>
  <si>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</si>
  <si>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</si>
  <si>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</si>
  <si>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</si>
  <si>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</si>
  <si>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</si>
  <si>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</si>
  <si>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</si>
  <si>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</si>
  <si>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</si>
  <si>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</si>
  <si>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</si>
  <si>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</si>
  <si>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</si>
  <si>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</si>
  <si>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</si>
  <si>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</si>
  <si>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</si>
  <si>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</si>
  <si>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</si>
  <si>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</si>
  <si>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</si>
  <si>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</si>
  <si>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</si>
  <si>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</si>
  <si>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</si>
  <si>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</si>
  <si>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</si>
  <si>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</si>
  <si>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</si>
  <si>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</si>
  <si>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</si>
  <si>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</si>
  <si>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</si>
  <si>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</si>
  <si>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</si>
  <si>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</si>
  <si>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</si>
  <si>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</si>
  <si>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</si>
  <si>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</si>
  <si>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</si>
  <si>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</si>
  <si>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</si>
  <si>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</si>
  <si>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</si>
  <si>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</si>
  <si>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</si>
  <si>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</si>
  <si>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</si>
  <si>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</si>
  <si>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</si>
  <si>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</si>
  <si>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</si>
  <si>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</si>
  <si>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</si>
  <si>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</si>
  <si>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</si>
  <si>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</si>
  <si>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</si>
  <si>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</si>
  <si>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</si>
  <si>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</si>
  <si>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</si>
  <si>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</si>
  <si>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</si>
  <si>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</si>
  <si>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</si>
  <si>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</si>
  <si>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</si>
  <si>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</si>
  <si>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</si>
  <si>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</si>
  <si>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</si>
  <si>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</si>
  <si>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</si>
  <si>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</si>
  <si>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</si>
  <si>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</si>
  <si>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</si>
  <si>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</si>
  <si>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</si>
  <si>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</si>
  <si>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</si>
  <si>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</si>
  <si>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</si>
  <si>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</si>
  <si>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</si>
  <si>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</si>
  <si>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</si>
  <si>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</si>
  <si>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</si>
  <si>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</si>
  <si>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</si>
  <si>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</si>
  <si>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</si>
  <si>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</si>
  <si>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</si>
  <si>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</si>
  <si>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</si>
  <si>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</si>
  <si>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</si>
  <si>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</si>
  <si>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</si>
  <si>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</si>
  <si>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</si>
  <si>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</si>
  <si>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</si>
  <si>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</si>
  <si>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</si>
  <si>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</si>
  <si>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</si>
  <si>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</si>
  <si>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</si>
  <si>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</si>
  <si>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</si>
  <si>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</si>
  <si>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</si>
  <si>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</si>
  <si>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</si>
  <si>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</si>
  <si>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</si>
  <si>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</si>
  <si>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</si>
  <si>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</si>
  <si>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</si>
  <si>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</si>
  <si>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</si>
  <si>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</si>
  <si>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</si>
  <si>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</si>
  <si>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</si>
  <si>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</si>
  <si>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</si>
  <si>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</si>
  <si>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</si>
  <si>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</si>
  <si>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</si>
  <si>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</si>
  <si>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</si>
  <si>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</si>
  <si>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</si>
  <si>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</si>
  <si>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</si>
  <si>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</si>
  <si>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</si>
  <si>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</si>
  <si>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</si>
  <si>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</si>
  <si>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</si>
  <si>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</si>
  <si>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</si>
  <si>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</si>
  <si>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</si>
  <si>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</si>
  <si>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</si>
  <si>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</si>
  <si>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</si>
  <si>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</si>
  <si>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</si>
  <si>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</si>
  <si>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</si>
  <si>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</si>
  <si>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</si>
  <si>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</si>
  <si>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</si>
  <si>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</si>
  <si>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</si>
  <si>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</si>
  <si>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</si>
  <si>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</si>
  <si>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</si>
  <si>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</si>
  <si>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</si>
  <si>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</si>
  <si>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</si>
  <si>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</si>
  <si>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</si>
  <si>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</si>
  <si>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</si>
  <si>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</si>
  <si>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</si>
  <si>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</si>
  <si>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</si>
  <si>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</si>
  <si>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</si>
  <si>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</si>
  <si>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</si>
  <si>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</si>
  <si>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</si>
  <si>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</si>
  <si>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</si>
  <si>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</si>
  <si>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</si>
  <si>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</si>
  <si>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</si>
  <si>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</si>
  <si>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</si>
  <si>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</si>
  <si>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</si>
  <si>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</si>
  <si>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</si>
  <si>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</si>
  <si>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</si>
  <si>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</si>
  <si>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</si>
  <si>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</si>
  <si>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</si>
  <si>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</si>
  <si>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</si>
  <si>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</si>
  <si>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</si>
  <si>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</si>
  <si>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</si>
  <si>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</si>
  <si>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</si>
  <si>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</si>
  <si>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</si>
  <si>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</si>
  <si>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</si>
  <si>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</si>
  <si>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</si>
  <si>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</si>
  <si>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</si>
  <si>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</si>
  <si>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</si>
  <si>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</si>
  <si>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</si>
  <si>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</si>
  <si>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</si>
  <si>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</si>
  <si>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</si>
  <si>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</si>
  <si>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</si>
  <si>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</si>
  <si>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</si>
  <si>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</si>
  <si>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</si>
  <si>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</si>
  <si>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</si>
  <si>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</si>
  <si>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</si>
  <si>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</si>
  <si>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</si>
  <si>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</si>
  <si>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</si>
  <si>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</si>
  <si>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</si>
  <si>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</si>
  <si>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</si>
  <si>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</si>
  <si>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</si>
  <si>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</si>
  <si>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</si>
  <si>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</si>
  <si>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</si>
  <si>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</si>
  <si>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</si>
  <si>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</si>
  <si>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</si>
  <si>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</si>
  <si>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</si>
  <si>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</si>
  <si>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</si>
  <si>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</si>
  <si>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</si>
  <si>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</si>
  <si>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</si>
  <si>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</si>
  <si>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</si>
  <si>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</si>
  <si>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</si>
  <si>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</si>
  <si>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</si>
  <si>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</si>
  <si>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</si>
  <si>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</si>
  <si>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</si>
  <si>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</si>
  <si>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</si>
  <si>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</si>
  <si>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</si>
  <si>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</si>
  <si>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</si>
  <si>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</si>
  <si>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</si>
  <si>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</si>
  <si>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</si>
  <si>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</si>
  <si>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</si>
  <si>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</si>
  <si>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</si>
  <si>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</si>
  <si>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</si>
  <si>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</si>
  <si>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</si>
  <si>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</si>
  <si>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</si>
  <si>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</si>
  <si>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</si>
  <si>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</si>
  <si>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</si>
  <si>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</si>
  <si>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</si>
  <si>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</si>
  <si>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</si>
  <si>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</si>
  <si>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</si>
  <si>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</si>
  <si>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</si>
  <si>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</si>
  <si>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</si>
  <si>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</si>
  <si>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</si>
  <si>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</si>
  <si>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</si>
  <si>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</si>
  <si>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</si>
  <si>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</si>
  <si>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</si>
  <si>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</si>
  <si>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</si>
  <si>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</si>
  <si>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</si>
  <si>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</si>
  <si>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</si>
  <si>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</si>
  <si>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</si>
  <si>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</si>
  <si>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</si>
  <si>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</si>
  <si>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</si>
  <si>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</si>
  <si>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</si>
  <si>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</si>
  <si>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</si>
  <si>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</si>
  <si>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</si>
  <si>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</si>
  <si>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</si>
  <si>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</si>
  <si>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</si>
  <si>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</si>
  <si>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</si>
  <si>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</si>
  <si>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</si>
  <si>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</si>
  <si>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</si>
  <si>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</si>
  <si>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</si>
  <si>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</si>
  <si>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</si>
  <si>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</si>
  <si>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</si>
  <si>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</si>
  <si>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</si>
  <si>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</si>
  <si>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</si>
  <si>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</si>
  <si>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</si>
  <si>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</si>
  <si>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</si>
  <si>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</si>
  <si>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</si>
  <si>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</si>
  <si>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</si>
  <si>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</si>
  <si>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</si>
  <si>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</si>
  <si>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</si>
  <si>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</si>
  <si>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</si>
  <si>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</si>
  <si>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</si>
  <si>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</si>
  <si>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</si>
  <si>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</si>
  <si>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</si>
  <si>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</si>
  <si>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</si>
  <si>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</si>
  <si>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</si>
  <si>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</si>
  <si>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</si>
  <si>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</si>
  <si>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</si>
  <si>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</si>
  <si>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</si>
  <si>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</si>
  <si>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</si>
  <si>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</si>
  <si>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</si>
  <si>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</si>
  <si>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</si>
  <si>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</si>
  <si>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</si>
  <si>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</si>
  <si>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</si>
  <si>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</si>
  <si>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</si>
  <si>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</si>
  <si>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</si>
  <si>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</si>
  <si>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</si>
  <si>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</si>
  <si>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</si>
  <si>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</si>
  <si>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</si>
  <si>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</si>
  <si>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</si>
  <si>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</si>
  <si>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</si>
  <si>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</si>
  <si>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</si>
  <si>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</si>
  <si>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</si>
  <si>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</si>
  <si>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</si>
  <si>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</si>
  <si>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</si>
  <si>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</si>
  <si>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</si>
  <si>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</si>
  <si>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</si>
  <si>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</si>
  <si>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</si>
  <si>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</si>
  <si>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</si>
  <si>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</si>
  <si>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</si>
  <si>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</si>
  <si>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</si>
  <si>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</si>
  <si>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</si>
  <si>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</si>
  <si>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</si>
  <si>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</si>
  <si>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</si>
  <si>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</si>
  <si>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</si>
  <si>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</si>
  <si>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</si>
  <si>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</si>
  <si>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</si>
  <si>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</si>
  <si>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</si>
  <si>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</si>
  <si>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</si>
  <si>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</si>
  <si>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</si>
  <si>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</si>
  <si>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</si>
  <si>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</si>
  <si>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</si>
  <si>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</si>
  <si>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</si>
  <si>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</si>
  <si>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</si>
  <si>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</si>
  <si>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</si>
  <si>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</si>
  <si>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</si>
  <si>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</si>
  <si>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</si>
  <si>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</si>
  <si>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</si>
  <si>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</si>
  <si>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</si>
  <si>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</si>
  <si>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</si>
  <si>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</si>
  <si>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</si>
  <si>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</si>
  <si>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</si>
  <si>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</si>
  <si>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</si>
  <si>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</si>
  <si>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</si>
  <si>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</si>
  <si>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</si>
  <si>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</si>
  <si>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</si>
  <si>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</si>
  <si>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</si>
  <si>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</si>
  <si>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</si>
  <si>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</si>
  <si>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</si>
  <si>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</si>
  <si>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</si>
  <si>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</si>
  <si>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</si>
  <si>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</si>
  <si>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</si>
  <si>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</si>
  <si>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</si>
  <si>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</si>
  <si>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</si>
  <si>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</si>
  <si>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</si>
  <si>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</si>
  <si>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</si>
  <si>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</si>
  <si>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</si>
  <si>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</si>
  <si>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</si>
  <si>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</si>
  <si>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</si>
  <si>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</si>
  <si>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</si>
  <si>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</si>
  <si>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</si>
  <si>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</si>
  <si>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</si>
  <si>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</si>
  <si>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</si>
  <si>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</si>
  <si>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</si>
  <si>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</si>
  <si>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</si>
  <si>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</si>
  <si>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</si>
  <si>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</si>
  <si>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</si>
  <si>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</si>
  <si>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</si>
  <si>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</si>
  <si>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</si>
  <si>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</si>
  <si>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</si>
  <si>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</si>
  <si>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</si>
  <si>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</si>
  <si>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</si>
  <si>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</si>
  <si>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</si>
  <si>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</si>
  <si>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</si>
  <si>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</si>
  <si>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</si>
  <si>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</si>
  <si>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</si>
  <si>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</si>
  <si>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</si>
  <si>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</si>
  <si>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</si>
  <si>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</si>
  <si>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</si>
  <si>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</si>
  <si>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</si>
  <si>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</si>
  <si>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</si>
  <si>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</si>
  <si>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</si>
  <si>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</si>
  <si>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</si>
  <si>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</si>
  <si>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</si>
  <si>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</si>
  <si>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</si>
  <si>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</si>
  <si>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</si>
  <si>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</si>
  <si>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</si>
  <si>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</si>
  <si>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</si>
  <si>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</si>
  <si>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</si>
  <si>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</si>
  <si>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</si>
  <si>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</si>
  <si>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</si>
  <si>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</si>
  <si>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</si>
  <si>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</si>
  <si>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</si>
  <si>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</si>
  <si>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</si>
  <si>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</si>
  <si>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</si>
  <si>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</si>
  <si>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</si>
  <si>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</si>
  <si>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</si>
  <si>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</si>
  <si>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</si>
  <si>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</si>
  <si>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</si>
  <si>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</si>
  <si>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</si>
  <si>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</si>
  <si>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</si>
  <si>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</si>
  <si>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</si>
  <si>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</si>
  <si>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</si>
  <si>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</si>
  <si>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</si>
  <si>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</si>
  <si>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</si>
  <si>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</si>
  <si>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</si>
  <si>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</si>
  <si>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</si>
  <si>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</si>
  <si>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</si>
  <si>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</si>
  <si>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</si>
  <si>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</si>
  <si>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</si>
  <si>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</si>
  <si>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</si>
  <si>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</si>
  <si>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</si>
  <si>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</si>
  <si>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</si>
  <si>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</si>
  <si>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</si>
  <si>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</si>
  <si>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</si>
  <si>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</si>
  <si>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</si>
  <si>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</si>
  <si>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</si>
  <si>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</si>
  <si>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</si>
  <si>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</si>
  <si>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</si>
  <si>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</si>
  <si>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</si>
  <si>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</si>
  <si>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</si>
  <si>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</si>
  <si>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</si>
  <si>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</si>
  <si>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</si>
  <si>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</si>
  <si>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</si>
  <si>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</si>
  <si>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</si>
  <si>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</si>
  <si>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</si>
  <si>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</si>
  <si>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</si>
  <si>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</si>
  <si>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</si>
  <si>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</si>
  <si>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</si>
  <si>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</si>
  <si>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</si>
  <si>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</si>
  <si>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</si>
  <si>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</si>
  <si>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</si>
  <si>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</si>
  <si>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</si>
  <si>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</si>
  <si>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</si>
  <si>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</si>
  <si>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</si>
  <si>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</si>
  <si>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</si>
  <si>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</si>
  <si>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</si>
  <si>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</si>
  <si>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</si>
  <si>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</si>
  <si>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</si>
  <si>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</si>
  <si>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</si>
  <si>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</si>
  <si>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</si>
  <si>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</si>
  <si>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</si>
  <si>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</si>
  <si>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</si>
  <si>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</si>
  <si>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</si>
  <si>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</si>
  <si>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</si>
  <si>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</si>
  <si>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</si>
  <si>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</si>
  <si>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</si>
  <si>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</si>
  <si>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</si>
  <si>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</si>
  <si>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</si>
  <si>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</si>
  <si>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</si>
  <si>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</si>
  <si>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</si>
  <si>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</si>
  <si>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</si>
  <si>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</si>
  <si>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</si>
  <si>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</si>
  <si>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</si>
  <si>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</si>
  <si>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</si>
  <si>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</si>
  <si>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</si>
  <si>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</si>
  <si>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</si>
  <si>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</si>
  <si>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</si>
  <si>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</si>
  <si>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</si>
  <si>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</si>
  <si>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</si>
  <si>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</si>
  <si>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</si>
  <si>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</si>
  <si>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</si>
  <si>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</si>
  <si>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</si>
  <si>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</si>
  <si>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</si>
  <si>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</si>
  <si>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</si>
  <si>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</si>
  <si>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</si>
  <si>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</si>
  <si>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</si>
  <si>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</si>
  <si>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</si>
  <si>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</si>
  <si>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</si>
  <si>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</si>
  <si>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</si>
  <si>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</si>
  <si>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</si>
  <si>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</si>
  <si>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</si>
  <si>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</si>
  <si>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</si>
  <si>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</si>
  <si>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</si>
  <si>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</si>
  <si>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</si>
  <si>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</si>
  <si>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</si>
  <si>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</si>
  <si>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</si>
  <si>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</si>
  <si>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</si>
  <si>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</si>
  <si>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</si>
  <si>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</si>
  <si>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</si>
  <si>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</si>
  <si>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</si>
  <si>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</si>
  <si>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</si>
  <si>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</si>
  <si>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</si>
  <si>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</si>
  <si>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</si>
  <si>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</si>
  <si>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</si>
  <si>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</si>
  <si>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</si>
  <si>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</si>
  <si>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</si>
  <si>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</si>
  <si>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</si>
  <si>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</si>
  <si>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</si>
  <si>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</si>
  <si>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</si>
  <si>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</si>
  <si>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</si>
  <si>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</si>
  <si>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</si>
  <si>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</si>
  <si>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</si>
  <si>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</si>
  <si>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</si>
  <si>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</si>
  <si>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</si>
  <si>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</si>
  <si>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</si>
  <si>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</si>
  <si>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</si>
  <si>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</si>
  <si>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</si>
  <si>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</si>
  <si>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</si>
  <si>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</si>
  <si>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</si>
  <si>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</si>
  <si>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</si>
  <si>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</si>
  <si>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</si>
  <si>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</si>
  <si>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</si>
  <si>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</si>
  <si>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</si>
  <si>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</si>
  <si>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</si>
  <si>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</si>
  <si>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</si>
  <si>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</si>
  <si>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</si>
  <si>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</si>
  <si>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</si>
  <si>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</si>
  <si>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</si>
  <si>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</si>
  <si>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</si>
  <si>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</si>
  <si>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</si>
  <si>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</si>
  <si>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</si>
  <si>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</si>
  <si>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</si>
  <si>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</si>
  <si>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</si>
  <si>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</si>
  <si>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</si>
  <si>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</si>
  <si>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</si>
  <si>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</si>
  <si>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</si>
  <si>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</si>
  <si>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</si>
  <si>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</si>
  <si>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</si>
  <si>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</si>
  <si>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</si>
  <si>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</si>
  <si>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</si>
  <si>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</si>
  <si>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</si>
  <si>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</si>
  <si>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</si>
  <si>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</si>
  <si>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</si>
  <si>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</si>
  <si>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</si>
  <si>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</si>
  <si>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</si>
  <si>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</si>
  <si>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</si>
  <si>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</si>
  <si>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</si>
  <si>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</si>
  <si>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</si>
  <si>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</si>
  <si>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</si>
  <si>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</si>
  <si>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</si>
  <si>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</si>
  <si>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</si>
  <si>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</si>
  <si>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</si>
  <si>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</si>
  <si>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</si>
  <si>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</si>
  <si>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</si>
  <si>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</si>
  <si>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</si>
  <si>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</si>
  <si>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</si>
  <si>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</si>
  <si>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</si>
  <si>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</si>
  <si>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</si>
  <si>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</si>
  <si>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</si>
  <si>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</si>
  <si>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</si>
  <si>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</si>
  <si>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</si>
  <si>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</si>
  <si>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</si>
  <si>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</si>
  <si>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</si>
  <si>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</si>
  <si>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</si>
  <si>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</si>
  <si>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</si>
  <si>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</si>
  <si>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</si>
  <si>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</si>
  <si>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</si>
  <si>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</si>
  <si>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</si>
  <si>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</si>
  <si>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</si>
  <si>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</si>
  <si>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</si>
  <si>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</si>
  <si>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</si>
  <si>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</si>
  <si>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</si>
  <si>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</si>
  <si>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</si>
  <si>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</si>
  <si>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</si>
  <si>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</si>
  <si>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</si>
  <si>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</si>
  <si>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</si>
  <si>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</si>
  <si>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</si>
  <si>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</si>
  <si>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</si>
  <si>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</si>
  <si>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</si>
  <si>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</si>
  <si>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</si>
  <si>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</si>
  <si>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</si>
  <si>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</si>
  <si>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</si>
  <si>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</si>
  <si>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</si>
  <si>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</si>
  <si>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</si>
  <si>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</si>
  <si>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</si>
  <si>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</si>
  <si>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</si>
  <si>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</si>
  <si>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</si>
  <si>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</si>
  <si>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</si>
  <si>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</si>
  <si>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</si>
  <si>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</si>
  <si>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</si>
  <si>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</si>
  <si>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</si>
  <si>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</si>
  <si>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</si>
  <si>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</si>
  <si>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</si>
  <si>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</si>
  <si>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</si>
  <si>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</si>
  <si>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</si>
  <si>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</si>
  <si>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</si>
  <si>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</si>
  <si>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</si>
  <si>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</si>
  <si>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</si>
  <si>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</si>
  <si>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</si>
  <si>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</si>
  <si>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</si>
  <si>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</si>
  <si>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</si>
  <si>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</si>
  <si>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</si>
  <si>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</si>
  <si>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</si>
  <si>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</si>
  <si>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</si>
  <si>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</si>
  <si>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</si>
  <si>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</si>
  <si>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</si>
  <si>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</si>
  <si>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</si>
  <si>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</si>
  <si>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</si>
  <si>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</si>
  <si>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</si>
  <si>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</si>
  <si>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</si>
  <si>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</si>
  <si>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</si>
  <si>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</si>
  <si>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</si>
  <si>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</si>
  <si>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</si>
  <si>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</si>
  <si>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</si>
  <si>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</si>
  <si>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</si>
  <si>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</si>
  <si>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</si>
  <si>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</si>
  <si>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</si>
  <si>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</si>
  <si>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</si>
  <si>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</si>
  <si>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</si>
  <si>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</si>
  <si>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</si>
  <si>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</si>
  <si>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</si>
  <si>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</si>
  <si>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</si>
  <si>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</si>
  <si>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</si>
  <si>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</si>
  <si>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</si>
  <si>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</si>
  <si>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</si>
  <si>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</si>
  <si>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</si>
  <si>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</si>
  <si>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</si>
  <si>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</si>
  <si>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</si>
  <si>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</si>
  <si>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</si>
  <si>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</si>
  <si>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</si>
  <si>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</si>
  <si>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</si>
  <si>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</si>
  <si>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</si>
  <si>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</si>
  <si>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</si>
  <si>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</si>
  <si>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</si>
  <si>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</si>
  <si>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</si>
  <si>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</si>
  <si>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</si>
  <si>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</si>
  <si>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</si>
  <si>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</si>
  <si>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</si>
  <si>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</si>
  <si>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</si>
  <si>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</si>
  <si>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</si>
  <si>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</si>
  <si>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</si>
  <si>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</si>
  <si>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</si>
  <si>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</si>
  <si>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</si>
  <si>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</si>
  <si>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</si>
  <si>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</si>
  <si>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</si>
  <si>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</si>
  <si>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</si>
  <si>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</si>
  <si>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</si>
  <si>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</si>
  <si>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</si>
  <si>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</si>
  <si>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</si>
  <si>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</si>
  <si>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</si>
  <si>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</si>
  <si>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</si>
  <si>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</si>
  <si>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</si>
  <si>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</si>
  <si>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</si>
  <si>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</si>
  <si>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</si>
  <si>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</si>
  <si>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</si>
  <si>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</si>
  <si>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</si>
  <si>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</si>
  <si>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</si>
  <si>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</si>
  <si>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</si>
  <si>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</si>
  <si>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</si>
  <si>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</si>
  <si>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</si>
  <si>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</si>
  <si>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</si>
  <si>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</si>
  <si>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</si>
  <si>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</si>
  <si>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</si>
  <si>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</si>
  <si>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</si>
  <si>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</si>
  <si>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</si>
  <si>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</si>
  <si>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</si>
  <si>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</si>
  <si>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</si>
  <si>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</si>
  <si>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</si>
  <si>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</si>
  <si>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</si>
  <si>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</si>
  <si>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</si>
  <si>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</si>
  <si>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</si>
  <si>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</si>
  <si>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</si>
  <si>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</si>
  <si>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</si>
  <si>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</si>
  <si>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</si>
  <si>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</si>
  <si>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</si>
  <si>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</si>
  <si>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</si>
  <si>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</si>
  <si>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</si>
  <si>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</si>
  <si>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</si>
  <si>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</si>
  <si>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</si>
  <si>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</si>
  <si>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</si>
  <si>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</si>
  <si>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</si>
  <si>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</si>
  <si>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</si>
  <si>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</si>
  <si>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</si>
  <si>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</si>
  <si>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</si>
  <si>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</si>
  <si>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</si>
  <si>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</si>
  <si>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</si>
  <si>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</si>
  <si>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</si>
  <si>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</si>
  <si>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</si>
  <si>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</si>
  <si>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</si>
  <si>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</si>
  <si>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</si>
  <si>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</si>
  <si>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</si>
  <si>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</si>
  <si>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</si>
  <si>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</si>
  <si>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</si>
  <si>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</si>
  <si>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</si>
  <si>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</si>
  <si>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</si>
  <si>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</si>
  <si>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</si>
  <si>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</si>
  <si>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</si>
  <si>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</si>
  <si>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</si>
  <si>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</si>
  <si>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</si>
  <si>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</si>
  <si>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</si>
  <si>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</si>
  <si>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</si>
  <si>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</si>
  <si>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</si>
  <si>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</si>
  <si>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</si>
  <si>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</si>
  <si>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</si>
  <si>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</si>
  <si>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</si>
  <si>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</si>
  <si>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</si>
  <si>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</si>
  <si>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</si>
  <si>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</si>
  <si>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</si>
  <si>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</si>
  <si>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</si>
  <si>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</si>
  <si>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</si>
  <si>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</si>
  <si>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</si>
  <si>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</si>
  <si>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</si>
  <si>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</si>
  <si>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</si>
  <si>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</si>
  <si>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</si>
  <si>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</si>
  <si>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</si>
  <si>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</si>
  <si>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</si>
  <si>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</si>
  <si>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</si>
  <si>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</si>
  <si>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</si>
  <si>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</si>
  <si>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</si>
  <si>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</si>
  <si>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</si>
  <si>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</si>
  <si>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</si>
  <si>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</si>
  <si>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</si>
  <si>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</si>
  <si>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</si>
  <si>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</si>
  <si>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</si>
  <si>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</si>
  <si>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</si>
  <si>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</si>
  <si>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</si>
  <si>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</si>
  <si>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</si>
  <si>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</si>
  <si>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</si>
  <si>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</si>
  <si>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</si>
  <si>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</si>
  <si>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</si>
  <si>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</si>
  <si>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</si>
  <si>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</si>
  <si>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</si>
  <si>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</si>
  <si>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</si>
  <si>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</si>
  <si>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</si>
  <si>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</si>
  <si>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</si>
  <si>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</si>
  <si>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</si>
  <si>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</si>
  <si>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</si>
  <si>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</si>
  <si>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</si>
  <si>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</si>
  <si>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</si>
  <si>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</si>
  <si>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</si>
  <si>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</si>
  <si>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</si>
  <si>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</si>
  <si>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</si>
  <si>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</si>
  <si>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</si>
  <si>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</si>
  <si>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</si>
  <si>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</si>
  <si>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</si>
  <si>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</si>
  <si>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</si>
  <si>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</si>
  <si>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</si>
  <si>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</si>
  <si>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</si>
  <si>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</si>
  <si>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</si>
  <si>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</si>
  <si>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</si>
  <si>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</si>
  <si>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</si>
  <si>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</si>
  <si>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</si>
  <si>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</si>
  <si>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</si>
  <si>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</si>
  <si>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</si>
  <si>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</si>
  <si>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</si>
  <si>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</si>
  <si>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</si>
  <si>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</si>
  <si>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</si>
  <si>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</si>
  <si>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</si>
  <si>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</si>
  <si>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</si>
  <si>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</si>
  <si>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</si>
  <si>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</si>
  <si>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</si>
  <si>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</si>
  <si>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</si>
  <si>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</si>
  <si>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</si>
  <si>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</si>
  <si>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</si>
  <si>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</si>
  <si>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</si>
  <si>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</si>
  <si>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</si>
  <si>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</si>
  <si>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</si>
  <si>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</si>
  <si>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</si>
  <si>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</si>
  <si>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</si>
  <si>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</si>
  <si>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</si>
  <si>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</si>
  <si>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</si>
  <si>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</si>
  <si>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</si>
  <si>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</si>
  <si>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</si>
  <si>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</si>
  <si>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</si>
  <si>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</si>
  <si>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</si>
  <si>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</si>
  <si>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</si>
  <si>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</si>
  <si>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</si>
  <si>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</si>
  <si>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</si>
  <si>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</si>
  <si>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</si>
  <si>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</si>
  <si>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</si>
  <si>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</si>
  <si>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</si>
  <si>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</si>
  <si>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</si>
  <si>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</si>
  <si>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</si>
  <si>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</si>
  <si>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</si>
  <si>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</si>
  <si>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</si>
  <si>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</si>
  <si>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</si>
  <si>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</si>
  <si>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</si>
  <si>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</si>
  <si>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</si>
  <si>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</si>
  <si>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</si>
  <si>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</si>
  <si>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</si>
  <si>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</si>
  <si>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</si>
  <si>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</si>
  <si>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</si>
  <si>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</si>
  <si>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</si>
  <si>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</si>
  <si>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</si>
  <si>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</si>
  <si>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</si>
  <si>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</si>
  <si>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</si>
  <si>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</si>
  <si>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</si>
  <si>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</si>
  <si>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</si>
  <si>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</si>
  <si>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</si>
  <si>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</si>
  <si>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</si>
  <si>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</si>
  <si>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</si>
  <si>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</si>
  <si>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</si>
  <si>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</si>
  <si>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</si>
  <si>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</si>
  <si>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</si>
  <si>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</si>
  <si>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</si>
  <si>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</si>
  <si>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</si>
  <si>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</si>
  <si>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</si>
  <si>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</si>
  <si>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</si>
  <si>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</si>
  <si>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</si>
  <si>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</si>
  <si>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</si>
  <si>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</si>
  <si>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</si>
  <si>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</si>
  <si>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</si>
  <si>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</si>
  <si>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</si>
  <si>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</si>
  <si>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</si>
  <si>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</si>
  <si>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</si>
  <si>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</si>
  <si>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</si>
  <si>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</si>
  <si>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</si>
  <si>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</si>
  <si>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</si>
  <si>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</si>
  <si>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</si>
  <si>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</si>
  <si>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</si>
  <si>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</si>
  <si>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</si>
  <si>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</si>
  <si>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</si>
  <si>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</si>
  <si>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</si>
  <si>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</si>
  <si>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</si>
  <si>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</si>
  <si>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</si>
  <si>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</si>
  <si>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</si>
  <si>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</si>
  <si>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</si>
  <si>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</si>
  <si>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</si>
  <si>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</si>
  <si>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</si>
  <si>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</si>
  <si>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</si>
  <si>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</si>
  <si>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</si>
  <si>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</si>
  <si>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</si>
  <si>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</si>
  <si>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</si>
  <si>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</si>
  <si>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</si>
  <si>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</si>
  <si>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</si>
  <si>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</si>
  <si>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</si>
  <si>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</si>
  <si>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</si>
  <si>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</si>
  <si>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</si>
  <si>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</si>
  <si>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</si>
  <si>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</si>
  <si>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</si>
  <si>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</si>
  <si>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</si>
  <si>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</si>
  <si>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</si>
  <si>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</si>
  <si>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</si>
  <si>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</si>
  <si>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</si>
  <si>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</si>
  <si>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</si>
  <si>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</si>
  <si>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</si>
  <si>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</si>
  <si>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</si>
  <si>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</si>
  <si>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</si>
  <si>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</si>
  <si>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</si>
  <si>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</si>
  <si>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</si>
  <si>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</si>
  <si>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</si>
  <si>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</si>
  <si>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</si>
  <si>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</si>
  <si>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</si>
  <si>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</si>
  <si>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</si>
  <si>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</si>
  <si>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</si>
  <si>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</si>
  <si>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</si>
  <si>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</si>
  <si>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</si>
  <si>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</si>
  <si>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</si>
  <si>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</si>
  <si>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</si>
  <si>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</si>
  <si>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</si>
  <si>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</si>
  <si>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</si>
  <si>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</si>
  <si>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</si>
  <si>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</si>
  <si>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</si>
  <si>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</si>
  <si>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</si>
  <si>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</si>
  <si>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</si>
  <si>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</si>
  <si>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</si>
  <si>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</si>
  <si>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</si>
  <si>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</si>
  <si>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</si>
  <si>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</si>
  <si>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</si>
  <si>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</si>
  <si>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</si>
  <si>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</si>
  <si>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</si>
  <si>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</si>
  <si>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</si>
  <si>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</si>
  <si>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</si>
  <si>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</si>
  <si>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</si>
  <si>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</si>
  <si>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</si>
  <si>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</si>
  <si>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</si>
  <si>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</si>
  <si>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</si>
  <si>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</si>
  <si>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</si>
  <si>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</si>
  <si>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</si>
  <si>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</si>
  <si>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</si>
  <si>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</si>
  <si>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</si>
  <si>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</si>
  <si>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</si>
  <si>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</si>
  <si>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</si>
  <si>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</si>
  <si>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</si>
  <si>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</si>
  <si>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</si>
  <si>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</si>
  <si>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</si>
  <si>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</si>
  <si>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</si>
  <si>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</si>
  <si>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</si>
  <si>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</si>
  <si>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</si>
  <si>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</si>
  <si>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</si>
  <si>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</si>
  <si>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</si>
  <si>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</si>
  <si>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</si>
  <si>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</si>
  <si>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</si>
  <si>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</si>
  <si>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</si>
  <si>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</si>
  <si>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</si>
  <si>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</si>
  <si>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</si>
  <si>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</si>
  <si>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</si>
  <si>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</si>
  <si>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</si>
  <si>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</si>
  <si>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</si>
  <si>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</si>
  <si>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</si>
  <si>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</si>
  <si>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</si>
  <si>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</si>
  <si>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</si>
  <si>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</si>
  <si>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</si>
  <si>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</si>
  <si>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</si>
  <si>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</si>
  <si>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</si>
  <si>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</si>
  <si>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</si>
  <si>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</si>
  <si>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</si>
  <si>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</si>
  <si>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</si>
  <si>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</si>
  <si>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</si>
  <si>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</si>
  <si>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</si>
  <si>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</si>
  <si>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</si>
  <si>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</si>
  <si>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</si>
  <si>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</si>
  <si>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</si>
  <si>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</si>
  <si>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</si>
  <si>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</si>
  <si>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</si>
  <si>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</si>
  <si>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</si>
  <si>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</si>
  <si>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</si>
  <si>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</si>
  <si>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</si>
  <si>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</si>
  <si>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</si>
  <si>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</si>
  <si>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</si>
  <si>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</si>
  <si>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</si>
  <si>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</si>
  <si>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</si>
  <si>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</si>
  <si>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</si>
  <si>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</si>
  <si>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</si>
  <si>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</si>
  <si>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</si>
  <si>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</si>
  <si>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</si>
  <si>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</si>
  <si>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</si>
  <si>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</si>
  <si>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</si>
  <si>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</si>
  <si>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</si>
  <si>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</si>
  <si>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</si>
  <si>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</si>
  <si>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</si>
  <si>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</si>
  <si>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</si>
  <si>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</si>
  <si>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</si>
  <si>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</si>
  <si>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</si>
  <si>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</si>
  <si>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</si>
  <si>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</si>
  <si>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</si>
  <si>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</si>
  <si>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</si>
  <si>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</si>
  <si>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</si>
  <si>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</si>
  <si>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</si>
  <si>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</si>
  <si>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</si>
  <si>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</si>
  <si>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</si>
  <si>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</si>
  <si>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</si>
  <si>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</si>
  <si>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</si>
  <si>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</si>
  <si>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</si>
  <si>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</si>
  <si>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</si>
  <si>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</si>
  <si>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</si>
  <si>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</si>
  <si>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</si>
  <si>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</si>
  <si>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</si>
  <si>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</si>
  <si>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</si>
  <si>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</si>
  <si>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</si>
  <si>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</si>
  <si>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</si>
  <si>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</si>
  <si>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</si>
  <si>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</si>
  <si>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</si>
  <si>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</si>
  <si>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</si>
  <si>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</si>
  <si>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</si>
  <si>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</si>
  <si>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</si>
  <si>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</si>
  <si>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</si>
  <si>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</si>
  <si>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</si>
  <si>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</si>
  <si>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</si>
  <si>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</si>
  <si>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</si>
  <si>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</si>
  <si>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</si>
  <si>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</si>
  <si>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</si>
  <si>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</si>
  <si>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</si>
  <si>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</si>
  <si>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</si>
  <si>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</si>
  <si>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</si>
  <si>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</si>
  <si>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</si>
  <si>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</si>
  <si>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</si>
  <si>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</si>
  <si>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</si>
  <si>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</si>
  <si>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</si>
  <si>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</si>
  <si>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</si>
  <si>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</si>
  <si>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</si>
  <si>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</si>
  <si>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</si>
  <si>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</si>
  <si>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</si>
  <si>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</si>
  <si>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</si>
  <si>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</si>
  <si>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</si>
  <si>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</si>
  <si>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</si>
  <si>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</si>
  <si>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</si>
  <si>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</si>
  <si>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</si>
  <si>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</si>
  <si>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</si>
  <si>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</si>
  <si>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</si>
  <si>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</si>
  <si>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</si>
  <si>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</si>
  <si>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</si>
  <si>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</si>
  <si>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</si>
  <si>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</si>
  <si>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</si>
  <si>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</si>
  <si>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</si>
  <si>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</si>
  <si>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</si>
  <si>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</si>
  <si>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</si>
  <si>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</si>
  <si>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</si>
  <si>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</si>
  <si>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</si>
  <si>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</si>
  <si>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</si>
  <si>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</si>
  <si>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</si>
  <si>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</si>
  <si>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</si>
  <si>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</si>
  <si>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</si>
  <si>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</si>
  <si>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</si>
  <si>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</si>
  <si>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</si>
  <si>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</si>
  <si>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</si>
  <si>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</si>
  <si>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</si>
  <si>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</si>
  <si>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</si>
  <si>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</si>
  <si>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</si>
  <si>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</si>
  <si>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</si>
  <si>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</si>
  <si>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</si>
  <si>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</si>
  <si>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</si>
  <si>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</si>
  <si>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</si>
  <si>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</si>
  <si>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</si>
  <si>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</si>
  <si>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</si>
  <si>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</si>
  <si>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</si>
  <si>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</si>
  <si>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</si>
  <si>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</si>
  <si>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</si>
  <si>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</si>
  <si>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</si>
  <si>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</si>
  <si>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</si>
  <si>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</si>
  <si>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</si>
  <si>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</si>
  <si>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</si>
  <si>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</si>
  <si>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</si>
  <si>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</si>
  <si>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</si>
  <si>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</si>
  <si>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</si>
  <si>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</si>
  <si>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</si>
  <si>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</si>
  <si>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</si>
  <si>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</si>
  <si>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</si>
  <si>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</si>
  <si>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</si>
  <si>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</si>
  <si>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</si>
  <si>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</si>
  <si>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</si>
  <si>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</si>
  <si>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</si>
  <si>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</si>
  <si>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</si>
  <si>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</si>
  <si>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</si>
  <si>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</si>
  <si>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</si>
  <si>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</si>
  <si>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</si>
  <si>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</si>
  <si>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</si>
  <si>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</si>
  <si>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</si>
  <si>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</si>
  <si>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</si>
  <si>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</si>
  <si>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</si>
  <si>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</si>
  <si>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</si>
  <si>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</si>
  <si>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</si>
  <si>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</si>
  <si>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</si>
  <si>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</si>
  <si>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</si>
  <si>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</si>
  <si>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</si>
  <si>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</si>
  <si>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</si>
  <si>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</si>
  <si>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</si>
  <si>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</si>
  <si>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</si>
  <si>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</si>
  <si>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</si>
  <si>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</si>
  <si>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</si>
  <si>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</si>
  <si>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</si>
  <si>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</si>
  <si>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</si>
  <si>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</si>
  <si>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</si>
  <si>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</si>
  <si>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</si>
  <si>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</si>
  <si>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</si>
  <si>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</si>
  <si>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</si>
  <si>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</si>
  <si>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</si>
  <si>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</si>
  <si>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</si>
  <si>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</si>
  <si>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</si>
  <si>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</si>
  <si>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</si>
  <si>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</si>
  <si>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</si>
  <si>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</si>
  <si>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</si>
  <si>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</si>
  <si>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</si>
  <si>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</si>
  <si>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</si>
  <si>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</si>
  <si>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</si>
  <si>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</si>
  <si>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</si>
  <si>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</si>
  <si>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</si>
  <si>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</si>
  <si>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</si>
  <si>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</si>
  <si>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</si>
  <si>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</si>
  <si>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</si>
  <si>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</si>
  <si>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</si>
  <si>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</si>
  <si>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</si>
  <si>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</si>
  <si>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</si>
  <si>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</si>
  <si>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</si>
  <si>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</si>
  <si>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</si>
  <si>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</si>
  <si>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</si>
  <si>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</si>
  <si>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</si>
  <si>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</si>
  <si>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</si>
  <si>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</si>
  <si>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</si>
  <si>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</si>
  <si>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</si>
  <si>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</si>
  <si>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</si>
  <si>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</si>
  <si>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</si>
  <si>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</si>
  <si>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</si>
  <si>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</si>
  <si>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</si>
  <si>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</si>
  <si>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</si>
  <si>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</si>
  <si>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</si>
  <si>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</si>
  <si>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</si>
  <si>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</si>
  <si>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</si>
  <si>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</si>
  <si>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</si>
  <si>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</si>
  <si>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</si>
  <si>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</si>
  <si>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</si>
  <si>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</si>
  <si>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</si>
  <si>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</si>
  <si>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</si>
  <si>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</si>
  <si>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</si>
  <si>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</si>
  <si>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</si>
  <si>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</si>
  <si>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</si>
  <si>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</si>
  <si>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</si>
  <si>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</si>
  <si>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</si>
  <si>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</si>
  <si>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</si>
  <si>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</si>
  <si>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</si>
  <si>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</si>
  <si>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</si>
  <si>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</si>
  <si>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</si>
  <si>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</si>
  <si>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</si>
  <si>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</si>
  <si>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</si>
  <si>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</si>
  <si>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</si>
  <si>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</si>
  <si>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</si>
  <si>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</si>
  <si>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</si>
  <si>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</si>
  <si>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</si>
  <si>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</si>
  <si>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</si>
  <si>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</si>
  <si>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</si>
  <si>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</si>
  <si>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</si>
  <si>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</si>
  <si>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</si>
  <si>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</si>
  <si>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</si>
  <si>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</si>
  <si>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</si>
  <si>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</si>
  <si>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</si>
  <si>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</si>
  <si>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</si>
  <si>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</si>
  <si>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</si>
  <si>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</si>
  <si>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</si>
  <si>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</si>
  <si>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</si>
  <si>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</si>
  <si>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</si>
  <si>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</si>
  <si>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</si>
  <si>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</si>
  <si>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</si>
  <si>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</si>
  <si>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</si>
  <si>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</si>
  <si>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</si>
  <si>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</si>
  <si>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</si>
  <si>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</si>
  <si>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</si>
  <si>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</si>
  <si>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</si>
  <si>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</si>
  <si>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</si>
  <si>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</si>
  <si>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</si>
  <si>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</si>
  <si>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</si>
  <si>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</si>
  <si>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</si>
  <si>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</si>
  <si>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</si>
  <si>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</si>
  <si>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</si>
  <si>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</si>
  <si>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</si>
  <si>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</si>
  <si>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</si>
  <si>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</si>
  <si>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</si>
  <si>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</si>
  <si>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</si>
  <si>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</si>
  <si>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</si>
  <si>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</si>
  <si>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</si>
  <si>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</si>
  <si>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</si>
  <si>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</si>
  <si>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</si>
  <si>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</si>
  <si>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</si>
  <si>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</si>
  <si>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</si>
  <si>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</si>
  <si>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</si>
  <si>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</si>
  <si>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</si>
  <si>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</si>
  <si>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</si>
  <si>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</si>
  <si>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</si>
  <si>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</si>
  <si>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</si>
  <si>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</si>
  <si>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</si>
  <si>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</si>
  <si>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</si>
  <si>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</si>
  <si>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</si>
  <si>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</si>
  <si>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</si>
  <si>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</si>
  <si>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</si>
  <si>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</si>
  <si>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</si>
  <si>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</si>
  <si>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</si>
  <si>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</si>
  <si>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</si>
  <si>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</si>
  <si>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</si>
  <si>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</si>
  <si>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</si>
  <si>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</si>
  <si>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</si>
  <si>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</si>
  <si>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</si>
  <si>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</si>
  <si>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</si>
  <si>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</si>
  <si>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</si>
  <si>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</si>
  <si>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</si>
  <si>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</si>
  <si>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</si>
  <si>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</si>
  <si>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</si>
  <si>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</si>
  <si>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</si>
  <si>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</si>
  <si>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</si>
  <si>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</si>
  <si>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</si>
  <si>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</si>
  <si>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</si>
  <si>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</si>
  <si>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</si>
  <si>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</si>
  <si>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</si>
  <si>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</si>
  <si>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</si>
  <si>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</si>
  <si>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</si>
  <si>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</si>
  <si>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</si>
  <si>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</si>
  <si>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</si>
  <si>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</si>
  <si>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</si>
  <si>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</si>
  <si>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</si>
  <si>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</si>
  <si>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</si>
  <si>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</si>
  <si>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</si>
  <si>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</si>
  <si>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</si>
  <si>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</si>
  <si>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</si>
  <si>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</si>
  <si>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</si>
  <si>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</si>
  <si>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</si>
  <si>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</si>
  <si>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</si>
  <si>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</si>
  <si>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</si>
  <si>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</si>
  <si>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</si>
  <si>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</si>
  <si>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</si>
  <si>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</si>
  <si>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</si>
  <si>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</si>
  <si>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</si>
  <si>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</si>
  <si>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</si>
  <si>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</si>
  <si>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</si>
  <si>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</si>
  <si>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</si>
  <si>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</si>
  <si>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</si>
  <si>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</si>
  <si>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</si>
  <si>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</si>
  <si>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</si>
  <si>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</si>
  <si>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</si>
  <si>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</si>
  <si>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</si>
  <si>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</si>
  <si>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</si>
  <si>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</si>
  <si>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</si>
  <si>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</si>
  <si>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</si>
  <si>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</si>
  <si>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</si>
  <si>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</si>
  <si>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</si>
  <si>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</si>
  <si>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</si>
  <si>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</si>
  <si>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</si>
  <si>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</si>
  <si>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</si>
  <si>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</si>
  <si>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</si>
  <si>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</si>
  <si>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</si>
  <si>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</si>
  <si>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</si>
  <si>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</si>
  <si>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</si>
  <si>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</si>
  <si>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</si>
  <si>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</si>
  <si>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</si>
  <si>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</si>
  <si>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</si>
  <si>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</si>
  <si>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</si>
  <si>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</si>
  <si>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</si>
  <si>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</si>
  <si>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</si>
  <si>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</si>
  <si>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</si>
  <si>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</si>
  <si>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</si>
  <si>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</si>
  <si>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</si>
  <si>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</si>
  <si>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</si>
  <si>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</si>
  <si>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</si>
  <si>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</si>
  <si>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</si>
  <si>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</si>
  <si>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</si>
  <si>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</si>
  <si>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</si>
  <si>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</si>
  <si>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</si>
  <si>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</si>
  <si>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</si>
  <si>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</si>
  <si>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</si>
  <si>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</si>
  <si>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</si>
  <si>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</si>
  <si>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</si>
  <si>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</si>
  <si>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</si>
  <si>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</si>
  <si>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</si>
  <si>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</si>
  <si>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</si>
  <si>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</si>
  <si>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</si>
  <si>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</si>
  <si>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</si>
  <si>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</si>
  <si>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</si>
  <si>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</si>
  <si>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</si>
  <si>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</si>
  <si>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</si>
  <si>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</si>
  <si>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</si>
  <si>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</si>
  <si>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</si>
  <si>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</si>
  <si>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</si>
  <si>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</si>
  <si>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</si>
  <si>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</si>
  <si>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</si>
  <si>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</si>
  <si>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</si>
  <si>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</si>
  <si>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</si>
  <si>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</si>
  <si>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</si>
  <si>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</si>
  <si>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</si>
  <si>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</si>
  <si>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</si>
  <si>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</si>
  <si>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</si>
  <si>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</si>
  <si>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</si>
  <si>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</si>
  <si>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</si>
  <si>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</si>
  <si>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</si>
  <si>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</si>
  <si>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</si>
  <si>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</si>
  <si>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</si>
  <si>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</si>
  <si>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</si>
  <si>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</si>
  <si>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</si>
  <si>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</si>
  <si>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</si>
  <si>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</si>
  <si>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</si>
  <si>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</si>
  <si>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</si>
  <si>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</si>
  <si>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</si>
  <si>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</si>
  <si>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</si>
  <si>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</si>
  <si>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</si>
  <si>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</si>
  <si>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</si>
  <si>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</si>
  <si>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</si>
  <si>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</si>
  <si>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</si>
  <si>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</si>
  <si>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</si>
  <si>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</si>
  <si>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</si>
  <si>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</si>
  <si>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</si>
  <si>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</si>
  <si>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</si>
  <si>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</si>
  <si>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</si>
  <si>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</si>
  <si>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</si>
  <si>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</si>
  <si>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</si>
  <si>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</si>
  <si>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</si>
  <si>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</si>
  <si>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</si>
  <si>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</si>
  <si>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</si>
  <si>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</si>
  <si>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</si>
  <si>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</si>
  <si>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</si>
  <si>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</si>
  <si>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</si>
  <si>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</si>
  <si>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</si>
  <si>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</si>
  <si>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</si>
  <si>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</si>
  <si>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</si>
  <si>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</si>
  <si>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</si>
  <si>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</si>
  <si>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</si>
  <si>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</si>
  <si>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</si>
  <si>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</si>
  <si>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</si>
  <si>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</si>
  <si>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</si>
  <si>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</si>
  <si>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</si>
  <si>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</si>
  <si>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</si>
  <si>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</si>
  <si>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</si>
  <si>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</si>
  <si>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</si>
  <si>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</si>
  <si>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</si>
  <si>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</si>
  <si>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</si>
  <si>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</si>
  <si>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</si>
  <si>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</si>
  <si>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</si>
  <si>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</si>
  <si>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</si>
  <si>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</si>
  <si>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</si>
  <si>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</si>
  <si>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</si>
  <si>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</si>
  <si>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</si>
  <si>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</si>
  <si>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</si>
  <si>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</si>
  <si>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</si>
  <si>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</si>
  <si>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</si>
  <si>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</si>
  <si>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</si>
  <si>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</si>
  <si>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</si>
  <si>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</si>
  <si>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</si>
  <si>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</si>
  <si>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</si>
  <si>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</si>
  <si>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</si>
  <si>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</si>
  <si>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</si>
  <si>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</si>
  <si>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</si>
  <si>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</si>
  <si>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</si>
  <si>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</si>
  <si>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</si>
  <si>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</si>
  <si>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</si>
  <si>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</si>
  <si>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</si>
  <si>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</si>
  <si>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</si>
  <si>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</si>
  <si>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</si>
  <si>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</si>
  <si>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</si>
  <si>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</si>
  <si>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</si>
  <si>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</si>
  <si>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</si>
  <si>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</si>
  <si>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</si>
  <si>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</si>
  <si>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</si>
  <si>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</si>
  <si>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</si>
  <si>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</si>
  <si>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</si>
  <si>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</si>
  <si>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</si>
  <si>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</si>
  <si>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</si>
  <si>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</si>
  <si>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</si>
  <si>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</si>
  <si>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</si>
  <si>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</si>
  <si>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</si>
  <si>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</si>
  <si>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</si>
  <si>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</si>
  <si>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</si>
  <si>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</si>
  <si>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</si>
  <si>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</si>
  <si>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</si>
  <si>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</si>
  <si>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</si>
  <si>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</si>
  <si>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</si>
  <si>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</si>
  <si>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</si>
  <si>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</si>
  <si>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</si>
  <si>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</si>
  <si>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</si>
  <si>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</si>
  <si>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</si>
  <si>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</si>
  <si>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</si>
  <si>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</si>
  <si>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</si>
  <si>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</si>
  <si>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</si>
  <si>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</si>
  <si>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</si>
  <si>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</si>
  <si>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</si>
  <si>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</si>
  <si>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</si>
  <si>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</si>
  <si>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</si>
  <si>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</si>
  <si>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</si>
  <si>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</si>
  <si>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</si>
  <si>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</si>
  <si>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</si>
  <si>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</si>
  <si>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</si>
  <si>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</si>
  <si>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</si>
  <si>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</si>
  <si>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</si>
  <si>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</si>
  <si>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</si>
  <si>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</si>
  <si>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</si>
  <si>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</si>
  <si>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</si>
  <si>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</si>
  <si>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</si>
  <si>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</si>
  <si>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</si>
  <si>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</si>
  <si>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</si>
  <si>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</si>
  <si>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</si>
  <si>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</si>
  <si>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</si>
  <si>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</si>
  <si>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</si>
  <si>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</si>
  <si>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</si>
  <si>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</si>
  <si>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</si>
  <si>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</si>
  <si>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</si>
  <si>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</si>
  <si>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</si>
  <si>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</si>
  <si>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</si>
  <si>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</si>
  <si>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</si>
  <si>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</si>
  <si>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</si>
  <si>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</si>
  <si>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</si>
  <si>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</si>
  <si>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</si>
  <si>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</si>
  <si>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</si>
  <si>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</si>
  <si>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</si>
  <si>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</si>
  <si>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</si>
  <si>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</si>
  <si>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</si>
  <si>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</si>
  <si>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</si>
  <si>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</si>
  <si>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</si>
  <si>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</si>
  <si>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</si>
  <si>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</si>
  <si>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</si>
  <si>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</si>
  <si>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</si>
  <si>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</si>
  <si>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</si>
  <si>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</si>
  <si>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</si>
  <si>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</si>
  <si>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</si>
  <si>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</si>
  <si>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</si>
  <si>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</si>
  <si>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</si>
  <si>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</si>
  <si>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</si>
  <si>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</si>
  <si>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</si>
  <si>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</si>
  <si>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</si>
  <si>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</si>
  <si>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</si>
  <si>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</si>
  <si>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</si>
  <si>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</si>
  <si>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</si>
  <si>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</si>
  <si>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</si>
  <si>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</si>
  <si>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</si>
  <si>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</si>
  <si>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</si>
  <si>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</si>
  <si>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</si>
  <si>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</si>
  <si>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</si>
  <si>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</si>
  <si>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</si>
  <si>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</si>
  <si>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</si>
  <si>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</si>
  <si>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</si>
  <si>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</si>
  <si>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</si>
  <si>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</si>
  <si>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</si>
  <si>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</si>
  <si>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</si>
  <si>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</si>
  <si>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</si>
  <si>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</si>
  <si>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</si>
  <si>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</si>
  <si>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</si>
  <si>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</si>
  <si>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</si>
  <si>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</si>
  <si>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</si>
  <si>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</si>
  <si>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</si>
  <si>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</si>
  <si>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</si>
  <si>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</si>
  <si>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</si>
  <si>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</si>
  <si>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</si>
  <si>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</si>
  <si>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</si>
  <si>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</si>
  <si>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</si>
  <si>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</si>
  <si>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</si>
  <si>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</si>
  <si>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</si>
  <si>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</si>
  <si>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</si>
  <si>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</si>
  <si>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</si>
  <si>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</si>
  <si>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</si>
  <si>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</si>
  <si>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</si>
  <si>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</si>
  <si>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</si>
  <si>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</si>
  <si>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</si>
  <si>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</si>
  <si>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</si>
  <si>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</si>
  <si>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</si>
  <si>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</si>
  <si>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</si>
  <si>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</si>
  <si>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</si>
  <si>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</si>
  <si>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</si>
  <si>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</si>
  <si>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</si>
  <si>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</si>
  <si>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</si>
  <si>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</si>
  <si>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</si>
  <si>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</si>
  <si>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</si>
  <si>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</si>
  <si>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</si>
  <si>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</si>
  <si>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</si>
  <si>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</si>
  <si>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</si>
  <si>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</si>
  <si>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</si>
  <si>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</si>
  <si>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</si>
  <si>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</si>
  <si>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</si>
  <si>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</si>
  <si>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</si>
  <si>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</si>
  <si>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</si>
  <si>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</si>
  <si>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</si>
  <si>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</si>
  <si>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</si>
  <si>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</si>
  <si>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</si>
  <si>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</si>
  <si>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</si>
  <si>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</si>
  <si>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</si>
  <si>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</si>
  <si>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</si>
  <si>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</si>
  <si>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</si>
  <si>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</si>
  <si>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</si>
  <si>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</si>
  <si>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</si>
  <si>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</si>
  <si>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</si>
  <si>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</si>
  <si>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</si>
  <si>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</si>
  <si>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</si>
  <si>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</si>
  <si>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</si>
  <si>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</si>
  <si>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</si>
  <si>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</si>
  <si>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</si>
  <si>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</si>
  <si>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</si>
  <si>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</si>
  <si>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</si>
  <si>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</si>
  <si>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</si>
  <si>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</si>
  <si>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</si>
  <si>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</si>
  <si>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</si>
  <si>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</si>
  <si>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</si>
  <si>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</si>
  <si>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</si>
  <si>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</si>
  <si>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</si>
  <si>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</si>
  <si>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</si>
  <si>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</si>
  <si>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</si>
  <si>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</si>
  <si>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</si>
  <si>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</si>
  <si>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</si>
  <si>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</si>
  <si>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</si>
  <si>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</si>
  <si>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</si>
  <si>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</si>
  <si>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</si>
  <si>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</si>
  <si>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</si>
  <si>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</si>
  <si>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</si>
  <si>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</si>
  <si>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</si>
  <si>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</si>
  <si>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</si>
  <si>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</si>
  <si>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</si>
  <si>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</si>
  <si>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</si>
  <si>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</si>
  <si>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</si>
  <si>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</si>
  <si>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</si>
  <si>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</si>
  <si>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</si>
  <si>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</si>
  <si>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</si>
  <si>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</si>
  <si>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</si>
  <si>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</si>
  <si>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</si>
  <si>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</si>
  <si>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</si>
  <si>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</si>
  <si>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</si>
  <si>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</si>
  <si>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</si>
  <si>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</si>
  <si>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</si>
  <si>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</si>
  <si>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</si>
  <si>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</si>
  <si>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</si>
  <si>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</si>
  <si>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</si>
  <si>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</si>
  <si>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</si>
  <si>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</si>
  <si>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</si>
  <si>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</si>
  <si>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</si>
  <si>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</si>
  <si>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</si>
  <si>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</si>
  <si>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</si>
  <si>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</si>
  <si>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</si>
  <si>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</si>
  <si>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</si>
  <si>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</si>
  <si>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</si>
  <si>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</si>
  <si>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</si>
  <si>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</si>
  <si>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</si>
  <si>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</si>
  <si>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</si>
  <si>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</si>
  <si>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</si>
  <si>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</si>
  <si>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</si>
  <si>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</si>
  <si>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</si>
  <si>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</si>
  <si>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</si>
  <si>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</si>
  <si>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</si>
  <si>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</si>
  <si>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</si>
  <si>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</si>
  <si>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</si>
  <si>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</si>
  <si>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</si>
  <si>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</si>
  <si>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</si>
  <si>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</si>
  <si>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</si>
  <si>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</si>
  <si>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</si>
  <si>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</si>
  <si>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</si>
  <si>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</si>
  <si>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</si>
  <si>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</si>
  <si>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</si>
  <si>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</si>
  <si>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</si>
  <si>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</si>
  <si>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</si>
  <si>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</si>
  <si>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</si>
  <si>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</si>
  <si>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</si>
  <si>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</si>
  <si>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</si>
  <si>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</si>
  <si>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</si>
  <si>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</si>
  <si>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</si>
  <si>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</si>
  <si>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</si>
  <si>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</si>
  <si>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</si>
  <si>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</si>
  <si>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</si>
  <si>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</si>
  <si>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</si>
  <si>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</si>
  <si>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</si>
  <si>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</si>
  <si>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</si>
  <si>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</si>
  <si>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</si>
  <si>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</si>
  <si>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</si>
  <si>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</si>
  <si>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</si>
  <si>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</si>
  <si>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</si>
  <si>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</si>
  <si>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</si>
  <si>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</si>
  <si>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</si>
  <si>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</si>
  <si>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</si>
  <si>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</si>
  <si>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</si>
  <si>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</si>
  <si>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</si>
  <si>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</si>
  <si>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</si>
  <si>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</si>
  <si>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</si>
  <si>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</si>
  <si>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</si>
  <si>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</si>
  <si>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</si>
  <si>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</si>
  <si>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</si>
  <si>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</si>
  <si>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</si>
  <si>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</si>
  <si>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</si>
  <si>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</si>
  <si>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</si>
  <si>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</si>
  <si>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</si>
  <si>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</si>
  <si>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</si>
  <si>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</si>
  <si>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</si>
  <si>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</si>
  <si>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</si>
  <si>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</si>
  <si>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</si>
  <si>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</si>
  <si>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</si>
  <si>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</si>
  <si>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</si>
  <si>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</si>
  <si>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</si>
  <si>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</si>
  <si>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</si>
  <si>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</si>
  <si>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</si>
  <si>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</si>
  <si>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</si>
  <si>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</si>
  <si>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</si>
  <si>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</si>
  <si>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</si>
  <si>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</si>
  <si>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</si>
  <si>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</si>
  <si>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</si>
  <si>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</si>
  <si>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</si>
  <si>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</si>
  <si>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</si>
  <si>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</si>
  <si>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</si>
  <si>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</si>
  <si>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</si>
  <si>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</si>
  <si>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</si>
  <si>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</si>
  <si>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</si>
  <si>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</si>
  <si>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</si>
  <si>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</si>
  <si>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</si>
  <si>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</si>
  <si>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</si>
  <si>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</si>
  <si>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</si>
  <si>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</si>
  <si>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</si>
  <si>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</si>
  <si>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</si>
  <si>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</si>
  <si>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</si>
  <si>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</si>
  <si>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</si>
  <si>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</si>
  <si>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</si>
  <si>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</si>
  <si>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</si>
  <si>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</si>
  <si>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</si>
  <si>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</si>
  <si>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</si>
  <si>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</si>
  <si>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</si>
  <si>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</si>
  <si>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</si>
  <si>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</si>
  <si>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</si>
  <si>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</si>
  <si>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</si>
  <si>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</si>
  <si>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</si>
  <si>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</si>
  <si>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</si>
  <si>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</si>
  <si>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</si>
  <si>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</si>
  <si>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</si>
  <si>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</si>
  <si>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</si>
  <si>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</si>
  <si>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</si>
  <si>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</si>
  <si>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</si>
  <si>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</si>
  <si>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</si>
  <si>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</si>
  <si>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</si>
  <si>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</si>
  <si>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</si>
  <si>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</si>
  <si>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</si>
  <si>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</si>
  <si>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</si>
  <si>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</si>
  <si>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</si>
  <si>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</si>
  <si>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</si>
  <si>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</si>
  <si>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</si>
  <si>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</si>
  <si>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</si>
  <si>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</si>
  <si>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</si>
  <si>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</si>
  <si>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</si>
  <si>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</si>
  <si>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</si>
  <si>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</si>
  <si>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</si>
  <si>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</si>
  <si>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</si>
  <si>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</si>
  <si>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</si>
  <si>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</si>
  <si>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</si>
  <si>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</si>
  <si>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</si>
  <si>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</si>
  <si>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</si>
  <si>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</si>
  <si>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</si>
  <si>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</si>
  <si>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</si>
  <si>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</si>
  <si>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</si>
  <si>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</si>
  <si>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</si>
  <si>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</si>
  <si>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</si>
  <si>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</si>
  <si>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</si>
  <si>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</si>
  <si>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</si>
  <si>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</si>
  <si>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</si>
  <si>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</si>
  <si>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</si>
  <si>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</si>
  <si>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</si>
  <si>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</si>
  <si>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</si>
  <si>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</si>
  <si>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</si>
  <si>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</si>
  <si>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</si>
  <si>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</si>
  <si>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</si>
  <si>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</si>
  <si>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</si>
  <si>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</si>
  <si>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</si>
  <si>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</si>
  <si>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</si>
  <si>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</si>
  <si>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</si>
  <si>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</si>
  <si>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</si>
  <si>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</si>
  <si>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</si>
  <si>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</si>
  <si>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</si>
  <si>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</si>
  <si>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</si>
  <si>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</si>
  <si>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</si>
  <si>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</si>
  <si>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</si>
  <si>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</si>
  <si>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</si>
  <si>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</si>
  <si>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</si>
  <si>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</si>
  <si>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</si>
  <si>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</si>
  <si>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</si>
  <si>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</si>
  <si>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</si>
  <si>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</si>
  <si>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</si>
  <si>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</si>
  <si>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</si>
  <si>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</si>
  <si>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</si>
  <si>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</si>
  <si>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</si>
  <si>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</si>
  <si>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</si>
  <si>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</si>
  <si>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</si>
  <si>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</si>
  <si>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</si>
  <si>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</si>
  <si>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</si>
  <si>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</si>
  <si>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</si>
  <si>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</si>
  <si>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</si>
  <si>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</si>
  <si>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</si>
  <si>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</si>
  <si>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</si>
  <si>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</si>
  <si>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</si>
  <si>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</si>
  <si>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</si>
  <si>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</si>
  <si>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</si>
  <si>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</si>
  <si>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</si>
  <si>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</si>
  <si>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</si>
  <si>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</si>
  <si>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</si>
  <si>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</si>
  <si>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</si>
  <si>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</si>
  <si>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</si>
  <si>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</si>
  <si>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</si>
  <si>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</si>
  <si>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</si>
  <si>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</si>
  <si>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</si>
  <si>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</si>
  <si>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</si>
  <si>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</si>
  <si>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</si>
  <si>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</si>
  <si>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</si>
  <si>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</si>
  <si>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</si>
  <si>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</si>
  <si>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</si>
  <si>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</si>
  <si>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</si>
  <si>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</si>
  <si>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</si>
  <si>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</si>
  <si>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</si>
  <si>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</si>
  <si>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</si>
  <si>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</si>
  <si>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</si>
  <si>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</si>
  <si>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</si>
  <si>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</si>
  <si>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</si>
  <si>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</si>
  <si>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</si>
  <si>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</si>
  <si>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</si>
  <si>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</si>
  <si>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</si>
  <si>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</si>
  <si>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</si>
  <si>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</si>
  <si>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</si>
  <si>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</si>
  <si>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</si>
  <si>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</si>
  <si>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</si>
  <si>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</si>
  <si>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</si>
  <si>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</si>
  <si>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</si>
  <si>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</si>
  <si>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</si>
  <si>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</si>
  <si>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</si>
  <si>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</si>
  <si>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</si>
  <si>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</si>
  <si>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</si>
  <si>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</si>
  <si>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</si>
  <si>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</si>
  <si>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</si>
  <si>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</si>
  <si>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</si>
  <si>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</si>
  <si>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</si>
  <si>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</si>
  <si>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</si>
  <si>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</si>
  <si>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</si>
  <si>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</si>
  <si>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</si>
  <si>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</si>
  <si>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</si>
  <si>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</si>
  <si>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</si>
  <si>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</si>
  <si>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</si>
  <si>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</si>
  <si>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</si>
  <si>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</si>
  <si>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</si>
  <si>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</si>
  <si>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</si>
  <si>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</si>
  <si>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</si>
  <si>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</si>
  <si>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</si>
  <si>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</si>
  <si>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</si>
  <si>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</si>
  <si>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</si>
  <si>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</si>
  <si>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</si>
  <si>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</si>
  <si>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</si>
  <si>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</si>
  <si>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</si>
  <si>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</si>
  <si>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</si>
  <si>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</si>
  <si>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</si>
  <si>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</si>
  <si>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</si>
  <si>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</si>
  <si>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</si>
  <si>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</si>
  <si>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</si>
  <si>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</si>
  <si>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</si>
  <si>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</si>
  <si>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</si>
  <si>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</si>
  <si>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</si>
  <si>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</si>
  <si>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</si>
  <si>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</si>
  <si>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</si>
  <si>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</si>
  <si>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</si>
  <si>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</si>
  <si>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</si>
  <si>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</si>
  <si>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</si>
  <si>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</si>
  <si>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</si>
  <si>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</si>
  <si>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</si>
  <si>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</si>
  <si>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</si>
  <si>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</si>
  <si>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</si>
  <si>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</si>
  <si>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</si>
  <si>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</si>
  <si>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</si>
  <si>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</si>
  <si>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</si>
  <si>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</si>
  <si>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</si>
  <si>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</si>
  <si>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</si>
  <si>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</si>
  <si>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</si>
  <si>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</si>
  <si>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</si>
  <si>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</si>
  <si>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</si>
  <si>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</si>
  <si>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</si>
  <si>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</si>
  <si>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</si>
  <si>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</si>
  <si>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</si>
  <si>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</si>
  <si>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</si>
  <si>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</si>
  <si>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</si>
  <si>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</si>
  <si>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</si>
  <si>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</si>
  <si>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</si>
  <si>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</si>
  <si>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</si>
  <si>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</si>
  <si>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</si>
  <si>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</si>
  <si>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</si>
  <si>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</si>
  <si>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</si>
  <si>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</si>
  <si>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</si>
  <si>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</si>
  <si>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</si>
  <si>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</si>
  <si>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</si>
  <si>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</si>
  <si>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</si>
  <si>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</si>
  <si>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</si>
  <si>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</si>
  <si>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</si>
  <si>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</si>
  <si>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</si>
  <si>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</si>
  <si>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</si>
  <si>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</si>
  <si>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</si>
  <si>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</si>
  <si>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</si>
  <si>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</si>
  <si>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</si>
  <si>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</si>
  <si>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</si>
  <si>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</si>
  <si>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</si>
  <si>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</si>
  <si>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</si>
  <si>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</si>
  <si>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</si>
  <si>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</si>
  <si>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</si>
  <si>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</si>
  <si>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</si>
  <si>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</si>
  <si>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</si>
  <si>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</si>
  <si>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</si>
  <si>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</si>
  <si>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</si>
  <si>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</si>
  <si>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</si>
  <si>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</si>
  <si>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</si>
  <si>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</si>
  <si>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</si>
  <si>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</si>
  <si>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</si>
  <si>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</si>
  <si>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</si>
  <si>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</si>
  <si>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</si>
  <si>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</si>
  <si>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</si>
  <si>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</si>
  <si>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</si>
  <si>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</si>
  <si>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</si>
  <si>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</si>
  <si>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</si>
  <si>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</si>
  <si>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</si>
  <si>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</si>
  <si>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</si>
  <si>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</si>
  <si>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</si>
  <si>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</si>
  <si>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</si>
  <si>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</si>
  <si>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</si>
  <si>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</si>
  <si>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</si>
  <si>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</si>
  <si>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</si>
  <si>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</si>
  <si>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</si>
  <si>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</si>
  <si>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</si>
  <si>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</si>
  <si>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</si>
  <si>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</si>
  <si>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</si>
  <si>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</si>
  <si>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</si>
  <si>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</si>
  <si>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</si>
  <si>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</si>
  <si>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</si>
  <si>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</si>
  <si>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</si>
  <si>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</si>
  <si>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</si>
  <si>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</si>
  <si>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</si>
  <si>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</si>
  <si>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</si>
  <si>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</si>
  <si>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</si>
  <si>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</si>
  <si>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</si>
  <si>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</si>
  <si>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</si>
  <si>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</si>
  <si>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</si>
  <si>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</si>
  <si>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</si>
  <si>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</si>
  <si>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</si>
  <si>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</si>
  <si>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</si>
  <si>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</si>
  <si>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</si>
  <si>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</si>
  <si>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</si>
  <si>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</si>
  <si>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</si>
  <si>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</si>
  <si>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</si>
  <si>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</si>
  <si>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</si>
  <si>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</si>
  <si>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</si>
  <si>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</si>
  <si>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</si>
  <si>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</si>
  <si>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</si>
  <si>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</si>
  <si>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</si>
  <si>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</si>
  <si>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</si>
  <si>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</si>
  <si>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</si>
  <si>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</si>
  <si>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</si>
  <si>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</si>
  <si>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</si>
  <si>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</si>
  <si>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</si>
  <si>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</si>
  <si>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</si>
  <si>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</si>
  <si>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</si>
  <si>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</si>
  <si>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</si>
  <si>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</si>
  <si>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</si>
  <si>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</si>
  <si>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</si>
  <si>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</si>
  <si>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</si>
  <si>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</si>
  <si>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</si>
  <si>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</si>
  <si>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</si>
  <si>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</si>
  <si>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</si>
  <si>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</si>
  <si>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</si>
  <si>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</si>
  <si>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</si>
  <si>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</si>
  <si>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</si>
  <si>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</si>
  <si>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</si>
  <si>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</si>
  <si>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</si>
  <si>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</si>
  <si>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</si>
  <si>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</si>
  <si>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</si>
  <si>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</si>
  <si>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</si>
  <si>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</si>
  <si>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</si>
  <si>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</si>
  <si>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</si>
  <si>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</si>
  <si>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</si>
  <si>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</si>
  <si>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</si>
  <si>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</si>
  <si>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</si>
  <si>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</si>
  <si>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</si>
  <si>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</si>
  <si>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</si>
  <si>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</si>
  <si>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</si>
  <si>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</si>
  <si>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</si>
  <si>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</si>
  <si>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</si>
  <si>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</si>
  <si>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</si>
  <si>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</si>
  <si>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</si>
  <si>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</si>
  <si>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</si>
  <si>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</si>
  <si>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</si>
  <si>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</si>
  <si>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</si>
  <si>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</si>
  <si>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</si>
  <si>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</si>
  <si>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</si>
  <si>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</si>
  <si>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</si>
  <si>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</si>
  <si>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</si>
  <si>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</si>
  <si>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</si>
  <si>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</si>
  <si>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</si>
  <si>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</si>
  <si>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</si>
  <si>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</si>
  <si>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</si>
  <si>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</si>
  <si>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</si>
  <si>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</si>
  <si>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</si>
  <si>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</si>
  <si>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</si>
  <si>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</si>
  <si>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</si>
  <si>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</si>
  <si>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</si>
  <si>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</si>
  <si>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</si>
  <si>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</si>
  <si>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</si>
  <si>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</si>
  <si>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</si>
  <si>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</si>
  <si>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</si>
  <si>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</si>
  <si>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</si>
  <si>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</si>
  <si>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</si>
  <si>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</si>
  <si>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</si>
  <si>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</si>
  <si>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</si>
  <si>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</si>
  <si>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</si>
  <si>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</si>
  <si>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</si>
  <si>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</si>
  <si>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</si>
  <si>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</si>
  <si>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</si>
  <si>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</si>
  <si>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</si>
  <si>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</si>
  <si>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</si>
  <si>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</si>
  <si>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</si>
  <si>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</si>
  <si>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</si>
  <si>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</si>
  <si>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</si>
  <si>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</si>
  <si>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</si>
  <si>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</si>
  <si>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</si>
  <si>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</si>
  <si>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</si>
  <si>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</si>
  <si>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</si>
  <si>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</si>
  <si>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</si>
  <si>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</si>
  <si>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</si>
  <si>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</si>
  <si>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</si>
  <si>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</si>
  <si>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</si>
  <si>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</si>
  <si>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</si>
  <si>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</si>
  <si>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</si>
  <si>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</si>
  <si>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</si>
  <si>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</si>
  <si>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</si>
  <si>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</si>
  <si>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</si>
  <si>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</si>
  <si>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</si>
  <si>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</si>
  <si>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</si>
  <si>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</si>
  <si>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</si>
  <si>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</si>
  <si>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</si>
  <si>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</si>
  <si>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</si>
  <si>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</si>
  <si>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</si>
  <si>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</si>
  <si>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</si>
  <si>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</si>
  <si>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</si>
  <si>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</si>
  <si>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</si>
  <si>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</si>
  <si>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</si>
  <si>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</si>
  <si>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</si>
  <si>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</si>
  <si>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</si>
  <si>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</si>
  <si>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</si>
  <si>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</si>
  <si>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</si>
  <si>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</si>
  <si>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</si>
  <si>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</si>
  <si>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</si>
  <si>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</si>
  <si>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</si>
  <si>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</si>
  <si>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</si>
  <si>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</si>
  <si>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</si>
  <si>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</si>
  <si>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</si>
  <si>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</si>
  <si>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</si>
  <si>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</si>
  <si>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</si>
  <si>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</si>
  <si>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</si>
  <si>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</si>
  <si>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</si>
  <si>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</si>
  <si>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</si>
  <si>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</si>
  <si>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</si>
  <si>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</si>
  <si>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</si>
  <si>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</si>
  <si>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</si>
  <si>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</si>
  <si>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</si>
  <si>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</si>
  <si>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</si>
  <si>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</si>
  <si>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</si>
  <si>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</si>
  <si>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</si>
  <si>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</si>
  <si>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</si>
  <si>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</si>
  <si>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</si>
  <si>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</si>
  <si>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</si>
  <si>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</si>
  <si>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</si>
  <si>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</si>
  <si>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</si>
  <si>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</si>
  <si>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</si>
  <si>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</si>
  <si>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</si>
  <si>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</si>
  <si>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</si>
  <si>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</si>
  <si>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</si>
  <si>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</si>
  <si>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</si>
  <si>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</si>
  <si>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</si>
  <si>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</si>
  <si>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</si>
  <si>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</si>
  <si>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</si>
  <si>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</si>
  <si>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</si>
  <si>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</si>
  <si>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</si>
  <si>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</si>
  <si>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</si>
  <si>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</si>
  <si>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</si>
  <si>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</si>
  <si>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</si>
  <si>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</si>
  <si>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</si>
  <si>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</si>
  <si>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</si>
  <si>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</si>
  <si>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</si>
  <si>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</si>
  <si>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</si>
  <si>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</si>
  <si>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</si>
  <si>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</si>
  <si>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</si>
  <si>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</si>
  <si>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</si>
  <si>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</si>
  <si>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</si>
  <si>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</si>
  <si>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</si>
  <si>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</si>
  <si>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</si>
  <si>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</si>
  <si>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</si>
  <si>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</si>
  <si>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</si>
  <si>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</si>
  <si>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</si>
  <si>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</si>
  <si>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</si>
  <si>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</si>
  <si>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</si>
  <si>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</si>
  <si>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</si>
  <si>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</si>
  <si>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</si>
  <si>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</si>
  <si>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</si>
  <si>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</si>
  <si>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</si>
  <si>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</si>
  <si>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</si>
  <si>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</si>
  <si>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</si>
  <si>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</si>
  <si>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</si>
  <si>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</si>
  <si>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</si>
  <si>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</si>
  <si>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</si>
  <si>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</si>
  <si>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</si>
  <si>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</si>
  <si>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</si>
  <si>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</si>
  <si>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</si>
  <si>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</si>
  <si>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</si>
  <si>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</si>
  <si>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</si>
  <si>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</si>
  <si>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</si>
  <si>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</si>
  <si>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</si>
  <si>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</si>
  <si>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</si>
  <si>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</si>
  <si>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</si>
  <si>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</si>
  <si>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</si>
  <si>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</si>
  <si>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</si>
  <si>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</si>
  <si>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</si>
  <si>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</si>
  <si>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</si>
  <si>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</si>
  <si>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</si>
  <si>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</si>
  <si>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</si>
  <si>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</si>
  <si>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</si>
  <si>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</si>
  <si>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</si>
  <si>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</si>
  <si>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</si>
  <si>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</si>
  <si>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</si>
  <si>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</si>
  <si>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</si>
  <si>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</si>
  <si>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</si>
  <si>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</si>
  <si>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</si>
  <si>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</si>
  <si>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</si>
  <si>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</si>
  <si>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</si>
  <si>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</si>
  <si>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</si>
  <si>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</si>
  <si>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</si>
  <si>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</si>
  <si>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</si>
  <si>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</si>
  <si>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</si>
  <si>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</si>
  <si>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</si>
  <si>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</si>
  <si>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</si>
  <si>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</si>
  <si>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</si>
  <si>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</si>
  <si>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</si>
  <si>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</si>
  <si>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</si>
  <si>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</si>
  <si>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</si>
  <si>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</si>
  <si>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</si>
  <si>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</si>
  <si>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</si>
  <si>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</si>
  <si>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</si>
  <si>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</si>
  <si>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</si>
  <si>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</si>
  <si>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</si>
  <si>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</si>
  <si>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</si>
  <si>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</si>
  <si>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</si>
  <si>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</si>
  <si>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</si>
  <si>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</si>
  <si>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</si>
  <si>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</si>
  <si>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</si>
  <si>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</si>
  <si>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</si>
  <si>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</si>
  <si>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</si>
  <si>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</si>
  <si>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</si>
  <si>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</si>
  <si>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</si>
  <si>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</si>
  <si>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</si>
  <si>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</si>
  <si>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</si>
  <si>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</si>
  <si>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</si>
  <si>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</si>
  <si>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</si>
  <si>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</si>
  <si>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</si>
  <si>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</si>
  <si>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</si>
  <si>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</si>
  <si>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</si>
  <si>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</si>
  <si>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</si>
  <si>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</si>
  <si>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</si>
  <si>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</si>
  <si>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</si>
  <si>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</si>
  <si>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</si>
  <si>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</si>
  <si>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</si>
  <si>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</si>
  <si>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</si>
  <si>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</si>
  <si>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</si>
  <si>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</si>
  <si>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</si>
  <si>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</si>
  <si>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</si>
  <si>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</si>
  <si>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</si>
  <si>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</si>
  <si>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</si>
  <si>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</si>
  <si>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</si>
  <si>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</si>
  <si>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</si>
  <si>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</si>
  <si>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</si>
  <si>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</si>
  <si>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</si>
  <si>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</si>
  <si>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</si>
  <si>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</si>
  <si>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</si>
  <si>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</si>
  <si>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</si>
  <si>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</si>
  <si>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</si>
  <si>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</si>
  <si>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</si>
  <si>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</si>
  <si>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</si>
  <si>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</si>
  <si>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</si>
  <si>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</si>
  <si>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</si>
  <si>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</si>
  <si>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</si>
  <si>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</si>
  <si>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</si>
  <si>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</si>
  <si>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</si>
  <si>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</si>
  <si>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</si>
  <si>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</si>
  <si>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</si>
  <si>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</si>
  <si>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</si>
  <si>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</si>
  <si>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</si>
  <si>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</si>
  <si>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</si>
  <si>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</si>
  <si>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</si>
  <si>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</si>
  <si>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</si>
  <si>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</si>
  <si>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</si>
  <si>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</si>
  <si>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</si>
  <si>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</si>
  <si>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</si>
  <si>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</si>
  <si>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</si>
  <si>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</si>
  <si>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</si>
  <si>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</si>
  <si>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</si>
  <si>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</si>
  <si>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</si>
  <si>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</si>
  <si>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</si>
  <si>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</si>
  <si>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</si>
  <si>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</si>
  <si>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</si>
  <si>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</si>
  <si>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</si>
  <si>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</si>
  <si>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</si>
  <si>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</si>
  <si>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</si>
  <si>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</si>
  <si>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</si>
  <si>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</si>
  <si>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</si>
  <si>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</si>
  <si>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</si>
  <si>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</si>
  <si>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</si>
  <si>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</si>
  <si>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</si>
  <si>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</si>
  <si>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</si>
  <si>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</si>
  <si>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</si>
  <si>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</si>
  <si>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</si>
  <si>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</si>
  <si>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</si>
  <si>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</si>
  <si>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</si>
  <si>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</si>
  <si>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</si>
  <si>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</si>
  <si>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</si>
  <si>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</si>
  <si>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</si>
  <si>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</si>
  <si>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</si>
  <si>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</si>
  <si>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</si>
  <si>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</si>
  <si>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</si>
  <si>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</si>
  <si>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</si>
  <si>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</si>
  <si>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</si>
  <si>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</si>
  <si>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</si>
  <si>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</si>
  <si>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</si>
  <si>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</si>
  <si>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</si>
  <si>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</si>
  <si>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</si>
  <si>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</si>
  <si>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</si>
  <si>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</si>
  <si>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</si>
  <si>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</si>
  <si>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</si>
  <si>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</si>
  <si>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</si>
  <si>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</si>
  <si>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</si>
  <si>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</si>
  <si>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</si>
  <si>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</si>
  <si>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</si>
  <si>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</si>
  <si>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</si>
  <si>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</si>
  <si>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</si>
  <si>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</si>
  <si>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</si>
  <si>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</si>
  <si>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</si>
  <si>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</si>
  <si>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</si>
  <si>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</si>
  <si>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</si>
  <si>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</si>
  <si>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</si>
  <si>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</si>
  <si>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</si>
  <si>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</si>
  <si>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</si>
  <si>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</si>
  <si>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</si>
  <si>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</si>
  <si>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</si>
  <si>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</si>
  <si>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</si>
  <si>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</si>
  <si>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</si>
  <si>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</si>
  <si>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</si>
  <si>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</si>
  <si>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</si>
  <si>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</si>
  <si>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</si>
  <si>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</si>
  <si>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</si>
  <si>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</si>
  <si>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</si>
  <si>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</si>
  <si>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</si>
  <si>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</si>
  <si>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</si>
  <si>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</si>
  <si>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</si>
  <si>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</si>
  <si>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</si>
  <si>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</si>
  <si>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</si>
  <si>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</si>
  <si>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</si>
  <si>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</si>
  <si>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</si>
  <si>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</si>
  <si>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</si>
  <si>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</si>
  <si>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</si>
  <si>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</si>
  <si>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</si>
  <si>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</si>
  <si>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</si>
  <si>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</si>
  <si>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</si>
  <si>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</si>
  <si>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</si>
  <si>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</si>
  <si>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</si>
  <si>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</si>
  <si>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</si>
  <si>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</si>
  <si>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</si>
  <si>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</si>
  <si>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</si>
  <si>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</si>
  <si>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</si>
  <si>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</si>
  <si>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</si>
  <si>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</si>
  <si>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</si>
  <si>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</si>
  <si>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</si>
  <si>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</si>
  <si>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</si>
  <si>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</si>
  <si>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</si>
  <si>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</si>
  <si>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</si>
  <si>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</si>
  <si>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</si>
  <si>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</si>
  <si>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</si>
  <si>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</si>
  <si>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</si>
  <si>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</si>
  <si>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</si>
  <si>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</si>
  <si>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</si>
  <si>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</si>
  <si>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</si>
  <si>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</si>
  <si>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</si>
  <si>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</si>
  <si>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</si>
  <si>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</si>
  <si>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</si>
  <si>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</si>
  <si>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</si>
  <si>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</si>
  <si>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</si>
  <si>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</si>
  <si>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</si>
  <si>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</si>
  <si>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</si>
  <si>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</si>
  <si>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</si>
  <si>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</si>
  <si>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</si>
  <si>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</si>
  <si>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</si>
  <si>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</si>
  <si>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</si>
  <si>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</si>
  <si>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</si>
  <si>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</si>
  <si>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</si>
  <si>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</si>
  <si>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</si>
  <si>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</si>
  <si>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</si>
  <si>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</si>
  <si>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</si>
  <si>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</si>
  <si>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</si>
  <si>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</si>
  <si>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</si>
  <si>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</si>
  <si>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</si>
  <si>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</si>
  <si>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</si>
  <si>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</si>
  <si>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</si>
  <si>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</si>
  <si>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</si>
  <si>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</si>
  <si>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</si>
  <si>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</si>
  <si>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</si>
  <si>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</si>
  <si>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</si>
  <si>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</si>
  <si>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</si>
  <si>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</si>
  <si>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</si>
  <si>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</si>
  <si>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</si>
  <si>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</si>
  <si>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</si>
  <si>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</si>
  <si>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</si>
  <si>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</si>
  <si>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</si>
  <si>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</si>
  <si>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</si>
  <si>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</si>
  <si>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</si>
  <si>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</si>
  <si>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</si>
  <si>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</si>
  <si>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</si>
  <si>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</si>
  <si>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</si>
  <si>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</si>
  <si>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</si>
  <si>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</si>
  <si>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</si>
  <si>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</si>
  <si>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</si>
  <si>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</si>
  <si>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</si>
  <si>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</si>
  <si>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</si>
  <si>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</si>
  <si>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</si>
  <si>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</si>
  <si>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</si>
  <si>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</si>
  <si>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</si>
  <si>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</si>
  <si>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</si>
  <si>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</si>
  <si>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</si>
  <si>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</si>
  <si>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</si>
  <si>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</si>
  <si>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</si>
  <si>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</si>
  <si>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</si>
  <si>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</si>
  <si>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</si>
  <si>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</si>
  <si>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</si>
  <si>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</si>
  <si>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</si>
  <si>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</si>
  <si>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</si>
  <si>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</si>
  <si>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</si>
  <si>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</si>
  <si>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</si>
  <si>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</si>
  <si>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</si>
  <si>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</si>
  <si>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</si>
  <si>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</si>
  <si>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</si>
  <si>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</si>
  <si>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</si>
  <si>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</si>
  <si>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</si>
  <si>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</si>
  <si>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</si>
  <si>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</si>
  <si>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</si>
  <si>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</si>
  <si>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</si>
  <si>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</si>
  <si>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</si>
  <si>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</si>
  <si>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</si>
  <si>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</si>
  <si>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</si>
  <si>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</si>
  <si>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</si>
  <si>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</si>
  <si>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</si>
  <si>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</si>
  <si>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</si>
  <si>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</si>
  <si>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</si>
  <si>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</si>
  <si>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</si>
  <si>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</si>
  <si>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</si>
  <si>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</si>
  <si>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</si>
  <si>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</si>
  <si>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</si>
  <si>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</si>
  <si>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</si>
  <si>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</si>
  <si>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</si>
  <si>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</si>
  <si>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</si>
  <si>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</si>
  <si>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</si>
  <si>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</si>
  <si>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</si>
  <si>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</si>
  <si>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</si>
  <si>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</si>
  <si>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</si>
  <si>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</si>
  <si>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</si>
  <si>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</si>
  <si>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</si>
  <si>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</si>
  <si>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</si>
  <si>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</si>
  <si>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</si>
  <si>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</si>
  <si>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</si>
  <si>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</si>
  <si>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</si>
  <si>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</si>
  <si>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</si>
  <si>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</si>
  <si>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</si>
  <si>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</si>
  <si>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</si>
  <si>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</si>
  <si>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</si>
  <si>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</si>
  <si>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</si>
  <si>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</si>
  <si>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</si>
  <si>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</si>
  <si>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</si>
  <si>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</si>
  <si>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</si>
  <si>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</si>
  <si>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</si>
  <si>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</si>
  <si>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</si>
  <si>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</si>
  <si>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</si>
  <si>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</si>
  <si>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</si>
  <si>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</si>
  <si>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</si>
  <si>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</si>
  <si>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</si>
  <si>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</si>
  <si>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</si>
  <si>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</si>
  <si>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</si>
  <si>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</si>
  <si>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</si>
  <si>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</si>
  <si>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</si>
  <si>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</si>
  <si>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</si>
  <si>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</si>
  <si>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</si>
  <si>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</si>
  <si>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</si>
  <si>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</si>
  <si>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</si>
  <si>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</si>
  <si>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</si>
  <si>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</si>
  <si>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</si>
  <si>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</si>
  <si>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</si>
  <si>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</si>
  <si>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</si>
  <si>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</si>
  <si>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</si>
  <si>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</si>
  <si>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</si>
  <si>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</si>
  <si>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</si>
  <si>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</si>
  <si>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</si>
  <si>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</si>
  <si>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</si>
  <si>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</si>
  <si>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</si>
  <si>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</si>
  <si>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</si>
  <si>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</si>
  <si>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</si>
  <si>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</si>
  <si>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</si>
  <si>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</si>
  <si>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</si>
  <si>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</si>
  <si>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</si>
  <si>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</si>
  <si>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</si>
  <si>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</si>
  <si>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</si>
  <si>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</si>
  <si>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</si>
  <si>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</si>
  <si>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</si>
  <si>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</si>
  <si>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</si>
  <si>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</si>
  <si>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</si>
  <si>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</si>
  <si>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</si>
  <si>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</si>
  <si>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</si>
  <si>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</si>
  <si>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</si>
  <si>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</si>
  <si>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</si>
  <si>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</si>
  <si>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</si>
  <si>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</si>
  <si>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</si>
  <si>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</si>
  <si>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</si>
  <si>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</si>
  <si>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</si>
  <si>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</si>
  <si>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</si>
  <si>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</si>
  <si>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</si>
  <si>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</si>
  <si>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</si>
  <si>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</si>
  <si>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</si>
  <si>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</si>
  <si>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</si>
  <si>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</si>
  <si>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</si>
  <si>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</si>
  <si>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</si>
  <si>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</si>
  <si>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</si>
  <si>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</si>
  <si>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</si>
  <si>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</si>
  <si>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</si>
  <si>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</si>
  <si>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</si>
  <si>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</si>
  <si>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</si>
  <si>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</si>
  <si>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</si>
  <si>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</si>
  <si>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</si>
  <si>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</si>
  <si>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</si>
  <si>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</si>
  <si>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</si>
  <si>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</si>
  <si>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</si>
  <si>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</si>
  <si>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</si>
  <si>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</si>
  <si>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</si>
  <si>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</si>
  <si>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</si>
  <si>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</si>
  <si>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</si>
  <si>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</si>
  <si>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</si>
  <si>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</si>
  <si>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</si>
  <si>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</si>
  <si>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</si>
  <si>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</si>
  <si>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</si>
  <si>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</si>
  <si>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</si>
  <si>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</si>
  <si>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</si>
  <si>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</si>
  <si>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</si>
  <si>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</si>
  <si>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</si>
  <si>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</si>
  <si>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</si>
  <si>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</si>
  <si>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</si>
  <si>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</si>
  <si>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</si>
  <si>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</si>
  <si>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</si>
  <si>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</si>
  <si>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</si>
  <si>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</si>
  <si>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</si>
  <si>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</si>
  <si>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</si>
  <si>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</si>
  <si>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</si>
  <si>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</si>
  <si>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</si>
  <si>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</si>
  <si>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</si>
  <si>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</si>
  <si>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</si>
  <si>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</si>
  <si>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</si>
  <si>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</si>
  <si>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</si>
  <si>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</si>
  <si>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</si>
  <si>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</si>
  <si>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</si>
  <si>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</si>
  <si>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</si>
  <si>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</si>
  <si>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</si>
  <si>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</si>
  <si>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</si>
  <si>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</si>
  <si>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</si>
  <si>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</si>
  <si>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</si>
  <si>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</si>
  <si>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</si>
  <si>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</si>
  <si>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</si>
  <si>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</si>
  <si>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</si>
  <si>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</si>
  <si>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</si>
  <si>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</si>
  <si>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</si>
  <si>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</si>
  <si>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</si>
  <si>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</si>
  <si>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</si>
  <si>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</si>
  <si>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</si>
  <si>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</si>
  <si>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</si>
  <si>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</si>
  <si>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</si>
  <si>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</si>
  <si>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</si>
  <si>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</si>
  <si>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</si>
  <si>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</si>
  <si>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</si>
  <si>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</si>
  <si>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</si>
  <si>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</si>
  <si>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</si>
  <si>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</si>
  <si>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</si>
  <si>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</si>
  <si>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</si>
  <si>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</si>
  <si>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</si>
  <si>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</si>
  <si>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</si>
  <si>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</si>
  <si>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</si>
  <si>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</si>
  <si>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</si>
  <si>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</si>
  <si>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</si>
  <si>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</si>
  <si>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</si>
  <si>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</si>
  <si>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</si>
  <si>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</si>
  <si>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</si>
  <si>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</si>
  <si>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</si>
  <si>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</si>
  <si>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</si>
  <si>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</si>
  <si>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</si>
  <si>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</si>
  <si>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</si>
  <si>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</si>
  <si>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</si>
  <si>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</si>
  <si>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</si>
  <si>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</si>
  <si>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</si>
  <si>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</si>
  <si>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</si>
  <si>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</si>
  <si>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</si>
  <si>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</si>
  <si>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</si>
  <si>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</si>
  <si>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</si>
  <si>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</si>
  <si>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</si>
  <si>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</si>
  <si>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</si>
  <si>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</si>
  <si>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</si>
  <si>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</si>
  <si>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</si>
  <si>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</si>
  <si>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</si>
  <si>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</si>
  <si>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</si>
  <si>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</si>
  <si>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</si>
  <si>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</si>
  <si>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</si>
  <si>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</si>
  <si>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</si>
  <si>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</si>
  <si>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</si>
  <si>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</si>
  <si>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</si>
  <si>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</si>
  <si>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</si>
  <si>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</si>
  <si>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</si>
  <si>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</si>
  <si>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</si>
  <si>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</si>
  <si>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</si>
  <si>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</si>
  <si>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</si>
  <si>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</si>
  <si>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</si>
  <si>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</si>
  <si>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</si>
  <si>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</si>
  <si>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</si>
  <si>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</si>
  <si>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</si>
  <si>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</si>
  <si>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</si>
  <si>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</si>
  <si>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</si>
  <si>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</si>
  <si>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</si>
  <si>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</si>
  <si>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</si>
  <si>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</si>
  <si>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</si>
  <si>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</si>
  <si>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</si>
  <si>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</si>
  <si>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</si>
  <si>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</si>
  <si>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</si>
  <si>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</si>
  <si>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</si>
  <si>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</si>
  <si>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</si>
  <si>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</si>
  <si>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</si>
  <si>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</si>
  <si>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</si>
  <si>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</si>
  <si>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</si>
  <si>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</si>
  <si>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</si>
  <si>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</si>
  <si>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</si>
  <si>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</si>
  <si>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</si>
  <si>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</si>
  <si>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</si>
  <si>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</si>
  <si>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</si>
  <si>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</si>
  <si>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</si>
  <si>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</si>
  <si>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</si>
  <si>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</si>
  <si>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</si>
  <si>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</si>
  <si>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</si>
  <si>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</si>
  <si>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</si>
  <si>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</si>
  <si>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</si>
  <si>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</si>
  <si>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</si>
  <si>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</si>
  <si>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</si>
  <si>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</si>
  <si>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</si>
  <si>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</si>
  <si>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</si>
  <si>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</si>
  <si>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</si>
  <si>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</si>
  <si>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</si>
  <si>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</si>
  <si>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</si>
  <si>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</si>
  <si>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</si>
  <si>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</si>
  <si>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</si>
  <si>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</si>
  <si>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</si>
  <si>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</si>
  <si>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</si>
  <si>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</si>
  <si>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</si>
  <si>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</si>
  <si>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</si>
  <si>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</si>
  <si>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</si>
  <si>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</si>
  <si>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</si>
  <si>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</si>
  <si>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</si>
  <si>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</si>
  <si>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</si>
  <si>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</si>
  <si>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</si>
  <si>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</si>
  <si>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</si>
  <si>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</si>
  <si>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</si>
  <si>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</si>
  <si>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</si>
  <si>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</si>
  <si>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</si>
  <si>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</si>
  <si>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</si>
  <si>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</si>
  <si>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</si>
  <si>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</si>
  <si>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</si>
  <si>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</si>
  <si>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</si>
  <si>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</si>
  <si>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</si>
  <si>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</si>
  <si>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</si>
  <si>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</si>
  <si>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</si>
  <si>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</si>
  <si>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</si>
  <si>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</si>
  <si>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</si>
  <si>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</si>
  <si>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</si>
  <si>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</si>
  <si>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</si>
  <si>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</si>
  <si>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</si>
  <si>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</si>
  <si>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</si>
  <si>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</si>
  <si>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</si>
  <si>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</si>
  <si>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</si>
  <si>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</si>
  <si>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</si>
  <si>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</si>
  <si>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</si>
  <si>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</si>
  <si>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</si>
  <si>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</si>
  <si>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</si>
  <si>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</si>
  <si>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</si>
  <si>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</si>
  <si>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</si>
  <si>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</si>
  <si>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</si>
  <si>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</si>
  <si>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</si>
  <si>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</si>
  <si>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</si>
  <si>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</si>
  <si>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</si>
  <si>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</si>
  <si>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</si>
  <si>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</si>
  <si>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</si>
  <si>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</si>
  <si>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</si>
  <si>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</si>
  <si>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</si>
  <si>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</si>
  <si>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</si>
  <si>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</si>
  <si>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</si>
  <si>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</si>
  <si>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</si>
  <si>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</si>
  <si>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</si>
  <si>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</si>
  <si>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</si>
  <si>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</si>
  <si>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</si>
  <si>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</si>
  <si>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</si>
  <si>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</si>
  <si>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</si>
  <si>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</si>
  <si>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</si>
  <si>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</si>
  <si>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</si>
  <si>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</si>
  <si>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</si>
  <si>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</si>
  <si>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</si>
  <si>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</si>
  <si>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</si>
  <si>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</si>
  <si>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</si>
  <si>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</si>
  <si>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</si>
  <si>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</si>
  <si>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</si>
  <si>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</si>
  <si>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</si>
  <si>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</si>
  <si>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</si>
  <si>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</si>
  <si>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</si>
  <si>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</si>
  <si>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</si>
  <si>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</si>
  <si>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</si>
  <si>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</si>
  <si>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</si>
  <si>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</si>
  <si>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</si>
  <si>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</si>
  <si>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</si>
  <si>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</si>
  <si>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</si>
  <si>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</si>
  <si>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</si>
  <si>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</si>
  <si>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</si>
  <si>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</si>
  <si>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</si>
  <si>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</si>
  <si>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</si>
  <si>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</si>
  <si>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</si>
  <si>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</si>
  <si>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</si>
  <si>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</si>
  <si>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</si>
  <si>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</si>
  <si>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</si>
  <si>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</si>
  <si>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</si>
  <si>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</si>
  <si>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</si>
  <si>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</si>
  <si>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</si>
  <si>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</si>
  <si>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</si>
  <si>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</si>
  <si>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</si>
  <si>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</si>
  <si>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</si>
  <si>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</si>
  <si>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</si>
  <si>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</si>
  <si>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</si>
  <si>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</si>
  <si>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</si>
  <si>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</si>
  <si>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</si>
  <si>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</si>
  <si>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</si>
  <si>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</si>
  <si>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</si>
  <si>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</si>
  <si>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</si>
  <si>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</si>
  <si>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</si>
  <si>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</si>
  <si>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</si>
  <si>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</si>
  <si>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</si>
  <si>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</si>
  <si>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</si>
  <si>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</si>
  <si>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</si>
  <si>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</si>
  <si>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</si>
  <si>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</si>
  <si>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</si>
  <si>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</si>
  <si>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</si>
  <si>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</si>
  <si>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</si>
  <si>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</si>
  <si>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</si>
  <si>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</si>
  <si>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</si>
  <si>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</si>
  <si>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</si>
  <si>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</si>
  <si>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</si>
  <si>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</si>
  <si>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</si>
  <si>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</si>
  <si>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</si>
  <si>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</si>
  <si>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</si>
  <si>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</si>
  <si>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</si>
  <si>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</si>
  <si>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</si>
  <si>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</si>
  <si>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</si>
  <si>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</si>
  <si>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</si>
  <si>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</si>
  <si>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</si>
  <si>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</si>
  <si>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</si>
  <si>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</si>
  <si>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</si>
  <si>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</si>
  <si>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</si>
  <si>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</si>
  <si>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</si>
  <si>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</si>
  <si>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</si>
  <si>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</si>
  <si>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</si>
  <si>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</si>
  <si>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</si>
  <si>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</si>
  <si>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</si>
  <si>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</si>
  <si>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</si>
  <si>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</si>
  <si>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</si>
  <si>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</si>
  <si>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</si>
  <si>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</si>
  <si>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</si>
  <si>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</si>
  <si>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</si>
  <si>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</si>
  <si>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</si>
  <si>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</si>
  <si>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</si>
  <si>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</si>
  <si>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</si>
  <si>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</si>
  <si>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</si>
  <si>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</si>
  <si>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</si>
  <si>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</si>
  <si>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</si>
  <si>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</si>
  <si>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</si>
  <si>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</si>
  <si>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</si>
  <si>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</si>
  <si>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</si>
  <si>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</si>
  <si>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</si>
  <si>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</si>
  <si>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</si>
  <si>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</si>
  <si>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</si>
  <si>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</si>
  <si>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</si>
  <si>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</si>
  <si>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</si>
  <si>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</si>
  <si>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</si>
  <si>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</si>
  <si>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</si>
  <si>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</si>
  <si>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</si>
  <si>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</si>
  <si>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</si>
  <si>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</si>
  <si>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</si>
  <si>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</si>
  <si>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</si>
  <si>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</si>
  <si>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</si>
  <si>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</si>
  <si>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</si>
  <si>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</si>
  <si>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</si>
  <si>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</si>
  <si>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</si>
  <si>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</si>
  <si>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</si>
  <si>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</si>
  <si>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</si>
  <si>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</si>
  <si>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</si>
  <si>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</si>
  <si>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</si>
  <si>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</si>
  <si>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</si>
  <si>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</si>
  <si>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</si>
  <si>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</si>
  <si>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</si>
  <si>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</si>
  <si>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</si>
  <si>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</si>
  <si>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</si>
  <si>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</si>
  <si>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</si>
  <si>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</si>
  <si>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</si>
  <si>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</si>
  <si>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</si>
  <si>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</si>
  <si>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</si>
  <si>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</si>
  <si>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</si>
  <si>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</si>
  <si>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</si>
  <si>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</si>
  <si>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</si>
  <si>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</si>
  <si>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</si>
  <si>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</si>
  <si>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</si>
  <si>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</si>
  <si>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</si>
  <si>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</si>
  <si>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</si>
  <si>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</si>
  <si>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</si>
  <si>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</si>
  <si>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</si>
  <si>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</si>
  <si>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</si>
  <si>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</si>
  <si>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</si>
  <si>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</si>
  <si>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</si>
  <si>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</si>
  <si>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</si>
  <si>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</si>
  <si>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</si>
  <si>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</si>
  <si>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</si>
  <si>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</si>
  <si>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</si>
  <si>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</si>
  <si>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</si>
  <si>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</si>
  <si>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</si>
  <si>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</si>
  <si>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</si>
  <si>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</si>
  <si>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</si>
  <si>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</si>
  <si>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</si>
  <si>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</si>
  <si>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</si>
  <si>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</si>
  <si>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</si>
  <si>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</si>
  <si>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</si>
  <si>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</si>
  <si>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</si>
  <si>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</si>
  <si>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</si>
  <si>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</si>
  <si>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</si>
  <si>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</si>
  <si>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</si>
  <si>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</si>
  <si>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</si>
  <si>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</si>
  <si>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</si>
  <si>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</si>
  <si>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</si>
  <si>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</si>
  <si>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</si>
  <si>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</si>
  <si>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</si>
  <si>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</si>
  <si>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</si>
  <si>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</si>
  <si>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</si>
  <si>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</si>
  <si>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</si>
  <si>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</si>
  <si>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</si>
  <si>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</si>
  <si>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</si>
  <si>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</si>
  <si>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</si>
  <si>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</si>
  <si>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</si>
  <si>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</si>
  <si>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</si>
  <si>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</si>
  <si>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</si>
  <si>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</si>
  <si>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</si>
  <si>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</si>
  <si>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</si>
  <si>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</si>
  <si>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</si>
  <si>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</si>
  <si>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</si>
  <si>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</si>
  <si>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</si>
  <si>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</si>
  <si>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</si>
  <si>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</si>
  <si>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</si>
  <si>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</si>
  <si>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</si>
  <si>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</si>
  <si>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</si>
  <si>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</si>
  <si>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</si>
  <si>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</si>
  <si>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</si>
  <si>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</si>
  <si>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</si>
  <si>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</si>
  <si>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</si>
  <si>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</si>
  <si>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</si>
  <si>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</si>
  <si>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</si>
  <si>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</si>
  <si>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</si>
  <si>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</si>
  <si>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</si>
  <si>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</si>
  <si>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</si>
  <si>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</si>
  <si>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</si>
  <si>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</si>
  <si>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</si>
  <si>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</si>
  <si>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</si>
  <si>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</si>
  <si>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</si>
  <si>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</si>
  <si>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</si>
  <si>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</si>
  <si>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</si>
  <si>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</si>
  <si>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</si>
  <si>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</si>
  <si>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</si>
  <si>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</si>
  <si>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</si>
  <si>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</si>
  <si>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</si>
  <si>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</si>
  <si>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</si>
  <si>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</si>
  <si>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</si>
  <si>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</si>
  <si>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</si>
  <si>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</si>
  <si>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</si>
  <si>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</si>
  <si>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</si>
  <si>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</si>
  <si>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</si>
  <si>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</si>
  <si>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</si>
  <si>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</si>
  <si>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</si>
  <si>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</si>
  <si>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</si>
  <si>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</si>
  <si>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</si>
  <si>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</si>
  <si>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</si>
  <si>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</si>
  <si>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</si>
  <si>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</si>
  <si>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</si>
  <si>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</si>
  <si>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</si>
  <si>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</si>
  <si>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</si>
  <si>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</si>
  <si>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</si>
  <si>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</si>
  <si>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</si>
  <si>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</si>
  <si>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</si>
  <si>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</si>
  <si>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</si>
  <si>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</si>
  <si>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</si>
  <si>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</si>
  <si>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</si>
  <si>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</si>
  <si>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</si>
  <si>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</si>
  <si>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</si>
  <si>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</si>
  <si>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</si>
  <si>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</si>
  <si>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</si>
  <si>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</si>
  <si>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</si>
  <si>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</si>
  <si>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</si>
  <si>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</si>
  <si>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</si>
  <si>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</si>
  <si>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</si>
  <si>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</si>
  <si>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</si>
  <si>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</si>
  <si>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</si>
  <si>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</si>
  <si>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</si>
  <si>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</si>
  <si>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</si>
  <si>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</si>
  <si>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</si>
  <si>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</si>
  <si>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</si>
  <si>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</si>
  <si>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</si>
  <si>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</si>
  <si>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</si>
  <si>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</si>
  <si>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</si>
  <si>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</si>
  <si>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</si>
  <si>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</si>
  <si>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</si>
  <si>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</si>
  <si>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</si>
  <si>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</si>
  <si>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</si>
  <si>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</si>
  <si>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</si>
  <si>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</si>
  <si>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</si>
  <si>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</si>
  <si>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</si>
  <si>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</si>
  <si>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</si>
  <si>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</si>
  <si>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</si>
  <si>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</si>
  <si>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</si>
  <si>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</si>
  <si>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</si>
  <si>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</si>
  <si>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</si>
  <si>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</si>
  <si>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</si>
  <si>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</si>
  <si>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</si>
  <si>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</si>
  <si>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</si>
  <si>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</si>
  <si>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</si>
  <si>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</si>
  <si>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</si>
  <si>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</si>
  <si>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</si>
  <si>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</si>
  <si>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</si>
  <si>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</si>
  <si>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</si>
  <si>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</si>
  <si>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</si>
  <si>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</si>
  <si>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</si>
  <si>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</si>
  <si>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</si>
  <si>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</si>
  <si>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</si>
  <si>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</si>
  <si>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</si>
  <si>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</si>
  <si>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</si>
  <si>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</si>
  <si>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</si>
  <si>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</si>
  <si>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</si>
  <si>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</si>
  <si>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</si>
  <si>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</si>
  <si>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</si>
  <si>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</si>
  <si>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</si>
  <si>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</si>
  <si>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</si>
  <si>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</si>
  <si>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</si>
  <si>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</si>
  <si>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</si>
  <si>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</si>
  <si>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</si>
  <si>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</si>
  <si>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</si>
  <si>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</si>
  <si>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</si>
  <si>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</si>
  <si>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</si>
  <si>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</si>
  <si>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</si>
  <si>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</si>
  <si>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</si>
  <si>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</si>
  <si>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</si>
  <si>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</si>
  <si>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</si>
  <si>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</si>
  <si>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</si>
  <si>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</si>
  <si>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</si>
  <si>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</si>
  <si>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</si>
  <si>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</si>
  <si>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</si>
  <si>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</si>
  <si>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</si>
  <si>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</si>
  <si>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</si>
  <si>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</si>
  <si>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</si>
  <si>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</si>
  <si>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</si>
  <si>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</si>
  <si>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</si>
  <si>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</si>
  <si>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</si>
  <si>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</si>
  <si>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</si>
  <si>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</si>
  <si>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</si>
  <si>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</si>
  <si>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</si>
  <si>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</si>
  <si>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</si>
  <si>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</si>
  <si>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</si>
  <si>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</si>
  <si>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</si>
  <si>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</si>
  <si>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</si>
  <si>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</si>
  <si>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</si>
  <si>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</si>
  <si>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</si>
  <si>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</si>
  <si>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</si>
  <si>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</si>
  <si>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</si>
  <si>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</si>
  <si>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</si>
  <si>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</si>
  <si>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</si>
  <si>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</si>
  <si>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</si>
  <si>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</si>
  <si>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</si>
  <si>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</si>
  <si>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</si>
  <si>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</si>
  <si>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</si>
  <si>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</si>
  <si>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</si>
  <si>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</si>
  <si>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</si>
  <si>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</si>
  <si>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</si>
  <si>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</si>
  <si>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</si>
  <si>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</si>
  <si>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</si>
  <si>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</si>
  <si>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</si>
  <si>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</si>
  <si>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</si>
  <si>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</si>
  <si>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</si>
  <si>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</si>
  <si>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</si>
  <si>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</si>
  <si>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</si>
  <si>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</si>
  <si>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</si>
  <si>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</si>
  <si>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</si>
  <si>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</si>
  <si>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</si>
  <si>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</si>
  <si>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</si>
  <si>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</si>
  <si>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</si>
  <si>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</si>
  <si>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</si>
  <si>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</si>
  <si>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</si>
  <si>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</si>
  <si>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</si>
  <si>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</si>
  <si>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</si>
  <si>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</si>
  <si>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</si>
  <si>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</si>
  <si>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</si>
  <si>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</si>
  <si>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</si>
  <si>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</si>
  <si>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</si>
  <si>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</si>
  <si>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</si>
  <si>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</si>
  <si>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</si>
  <si>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</si>
  <si>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</si>
  <si>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</si>
  <si>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</si>
  <si>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</si>
  <si>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</si>
  <si>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</si>
  <si>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</si>
  <si>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</si>
  <si>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</si>
  <si>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</si>
  <si>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</si>
  <si>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</si>
  <si>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</si>
  <si>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</si>
  <si>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</si>
  <si>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</si>
  <si>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</si>
  <si>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</si>
  <si>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</si>
  <si>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</si>
  <si>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</si>
  <si>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</si>
  <si>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</si>
  <si>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</si>
  <si>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</si>
  <si>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</si>
  <si>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</si>
  <si>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</si>
  <si>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</si>
  <si>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</si>
  <si>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</si>
  <si>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</si>
  <si>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</si>
  <si>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</si>
  <si>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</si>
  <si>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</si>
  <si>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</si>
  <si>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</si>
  <si>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</si>
  <si>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</si>
  <si>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</si>
  <si>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</si>
  <si>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</si>
  <si>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</si>
  <si>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</si>
  <si>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</si>
  <si>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</si>
  <si>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</si>
  <si>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</si>
  <si>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</si>
  <si>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</si>
  <si>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</si>
  <si>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</si>
  <si>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</si>
  <si>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</si>
  <si>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</si>
  <si>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</si>
  <si>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</si>
  <si>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</si>
  <si>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</si>
  <si>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</si>
  <si>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</si>
  <si>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</si>
  <si>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</si>
  <si>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</si>
  <si>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</si>
  <si>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</si>
  <si>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</si>
  <si>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</si>
  <si>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</si>
  <si>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</si>
  <si>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</si>
  <si>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</si>
  <si>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</si>
  <si>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</si>
  <si>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</si>
  <si>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</si>
  <si>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</si>
  <si>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</si>
  <si>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</si>
  <si>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</si>
  <si>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</si>
  <si>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</si>
  <si>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</si>
  <si>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</si>
  <si>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</si>
  <si>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</si>
  <si>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</si>
  <si>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</si>
  <si>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</si>
  <si>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</si>
  <si>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</si>
  <si>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</si>
  <si>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</si>
  <si>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</si>
  <si>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</si>
  <si>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</si>
  <si>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</si>
  <si>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</si>
  <si>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</si>
  <si>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</si>
  <si>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</si>
  <si>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</si>
  <si>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</si>
  <si>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</si>
  <si>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</si>
  <si>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</si>
  <si>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</si>
  <si>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</si>
  <si>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</si>
  <si>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</si>
  <si>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</si>
  <si>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</si>
  <si>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</si>
  <si>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</si>
  <si>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</si>
  <si>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</si>
  <si>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</si>
  <si>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</si>
  <si>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</si>
  <si>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</si>
  <si>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</si>
  <si>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</si>
  <si>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</si>
  <si>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</si>
  <si>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</si>
  <si>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</si>
  <si>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</si>
  <si>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</si>
  <si>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</si>
  <si>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</si>
  <si>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</si>
  <si>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</si>
  <si>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</si>
  <si>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</si>
  <si>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</si>
  <si>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</si>
  <si>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</si>
  <si>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</si>
  <si>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</si>
  <si>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</si>
  <si>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</si>
  <si>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</si>
  <si>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</si>
  <si>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</si>
  <si>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</si>
  <si>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</si>
  <si>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</si>
  <si>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</si>
  <si>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</si>
  <si>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</si>
  <si>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</si>
  <si>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</si>
  <si>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</si>
  <si>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</si>
  <si>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</si>
  <si>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</si>
  <si>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</si>
  <si>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</si>
  <si>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</si>
  <si>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</si>
  <si>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</si>
  <si>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</si>
  <si>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</si>
  <si>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</si>
  <si>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</si>
  <si>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</si>
  <si>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</si>
  <si>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</si>
  <si>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</si>
  <si>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</si>
  <si>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</si>
  <si>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</si>
  <si>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</si>
  <si>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</si>
  <si>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</si>
  <si>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</si>
  <si>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</si>
  <si>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</si>
  <si>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</si>
  <si>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</si>
  <si>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</si>
  <si>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</si>
  <si>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</si>
  <si>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</si>
  <si>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</si>
  <si>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</si>
  <si>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</si>
  <si>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</si>
  <si>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</si>
  <si>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</si>
  <si>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</si>
  <si>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</si>
  <si>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</si>
  <si>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</si>
  <si>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</si>
  <si>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</si>
  <si>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</si>
  <si>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</si>
  <si>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</si>
  <si>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</si>
  <si>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</si>
  <si>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</si>
  <si>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</si>
  <si>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</si>
  <si>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</si>
  <si>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</si>
  <si>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</si>
  <si>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</si>
  <si>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</si>
  <si>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</si>
  <si>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</si>
  <si>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</si>
  <si>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</si>
  <si>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</si>
  <si>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</si>
  <si>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</si>
  <si>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</si>
  <si>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</si>
  <si>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</si>
  <si>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</si>
  <si>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</si>
  <si>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</si>
  <si>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</si>
  <si>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</si>
  <si>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</si>
  <si>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</si>
  <si>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</si>
  <si>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</si>
  <si>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</si>
  <si>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</si>
  <si>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</si>
  <si>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</si>
  <si>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</si>
  <si>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</si>
  <si>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</si>
  <si>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</si>
  <si>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</si>
  <si>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</si>
  <si>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</si>
  <si>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</si>
  <si>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</si>
  <si>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</si>
  <si>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</si>
  <si>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</si>
  <si>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</si>
  <si>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</si>
  <si>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</si>
  <si>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</si>
  <si>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</si>
  <si>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</si>
  <si>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</si>
  <si>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</si>
  <si>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</si>
  <si>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</si>
  <si>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</si>
  <si>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</si>
  <si>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</si>
  <si>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</si>
  <si>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</si>
  <si>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</si>
  <si>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</si>
  <si>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</si>
  <si>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</si>
  <si>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</si>
  <si>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</si>
  <si>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</si>
  <si>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</si>
  <si>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</si>
  <si>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</si>
  <si>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</si>
  <si>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</si>
  <si>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</si>
  <si>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</si>
  <si>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</si>
  <si>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</si>
  <si>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</si>
  <si>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</si>
  <si>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</si>
  <si>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</si>
  <si>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</si>
  <si>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</si>
  <si>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</si>
  <si>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</si>
  <si>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</si>
  <si>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</si>
  <si>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</si>
  <si>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</si>
  <si>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</si>
  <si>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</si>
  <si>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</si>
  <si>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</si>
  <si>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</si>
  <si>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</si>
  <si>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</si>
  <si>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</si>
  <si>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</si>
  <si>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</si>
  <si>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</si>
  <si>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</si>
  <si>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</si>
  <si>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</si>
  <si>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</si>
  <si>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</si>
  <si>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</si>
  <si>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</si>
  <si>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</si>
  <si>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</si>
  <si>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</si>
  <si>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</si>
  <si>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</si>
  <si>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</si>
  <si>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</si>
  <si>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</si>
  <si>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</si>
  <si>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</si>
  <si>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</si>
  <si>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</si>
  <si>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</si>
  <si>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</si>
  <si>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</si>
  <si>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</si>
  <si>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</si>
  <si>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</si>
  <si>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</si>
  <si>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</si>
  <si>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</si>
  <si>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</si>
  <si>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</si>
  <si>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</si>
  <si>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</si>
  <si>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</si>
  <si>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</si>
  <si>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</si>
  <si>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</si>
  <si>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</si>
  <si>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</si>
  <si>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</si>
  <si>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</si>
  <si>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</si>
  <si>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</si>
  <si>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</si>
  <si>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</si>
  <si>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</si>
  <si>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</si>
  <si>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</si>
  <si>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</si>
  <si>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</si>
  <si>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</si>
  <si>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</si>
  <si>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</si>
  <si>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</si>
  <si>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</si>
  <si>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</si>
  <si>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</si>
  <si>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</si>
  <si>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</si>
  <si>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</si>
  <si>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</si>
  <si>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</si>
  <si>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</si>
  <si>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</si>
  <si>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</si>
  <si>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</si>
  <si>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</si>
  <si>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</si>
  <si>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</si>
  <si>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</si>
  <si>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</si>
  <si>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</si>
  <si>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</si>
  <si>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</si>
  <si>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</si>
  <si>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</si>
  <si>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</si>
  <si>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</si>
  <si>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</si>
  <si>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</si>
  <si>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</si>
  <si>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</si>
  <si>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</si>
  <si>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</si>
  <si>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</si>
  <si>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</si>
  <si>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</si>
  <si>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</si>
  <si>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</si>
  <si>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</si>
  <si>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</si>
  <si>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</si>
  <si>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</si>
  <si>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</si>
  <si>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</si>
  <si>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</si>
  <si>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</si>
  <si>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</si>
  <si>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</si>
  <si>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</si>
  <si>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</si>
  <si>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</si>
  <si>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</si>
  <si>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</si>
  <si>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</si>
  <si>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</si>
  <si>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</si>
  <si>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</si>
  <si>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</si>
  <si>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</si>
  <si>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</si>
  <si>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</si>
  <si>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</si>
  <si>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</si>
  <si>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</si>
  <si>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</si>
  <si>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</si>
  <si>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</si>
  <si>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</si>
  <si>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</si>
  <si>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</si>
  <si>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</si>
  <si>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</si>
  <si>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</si>
  <si>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</si>
  <si>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</si>
  <si>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</si>
  <si>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</si>
  <si>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</si>
  <si>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</si>
  <si>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</si>
  <si>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</si>
  <si>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</si>
  <si>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</si>
  <si>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</si>
  <si>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</si>
  <si>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</si>
  <si>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</si>
  <si>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</si>
  <si>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</si>
  <si>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</si>
  <si>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</si>
  <si>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</si>
  <si>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</si>
  <si>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</si>
  <si>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</si>
  <si>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</si>
  <si>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</si>
  <si>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</si>
  <si>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</si>
  <si>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</si>
  <si>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</si>
  <si>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</si>
  <si>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</si>
  <si>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</si>
  <si>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</si>
  <si>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</si>
  <si>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</si>
  <si>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</si>
  <si>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</si>
  <si>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</si>
  <si>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</si>
  <si>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</si>
  <si>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</si>
  <si>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</si>
  <si>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</si>
  <si>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</si>
  <si>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</si>
  <si>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</si>
  <si>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</si>
  <si>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</si>
  <si>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</si>
  <si>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</si>
  <si>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</si>
  <si>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</si>
  <si>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</si>
  <si>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</si>
  <si>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</si>
  <si>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</si>
  <si>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</si>
  <si>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</si>
  <si>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</si>
  <si>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</si>
  <si>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</si>
  <si>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</si>
  <si>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</si>
  <si>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</si>
  <si>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</si>
  <si>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</si>
  <si>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</si>
  <si>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</si>
  <si>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</si>
  <si>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</si>
  <si>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</si>
  <si>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</si>
  <si>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</si>
  <si>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</si>
  <si>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</si>
  <si>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</si>
  <si>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</si>
  <si>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</si>
  <si>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</si>
  <si>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</si>
  <si>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</si>
  <si>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</si>
  <si>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</si>
  <si>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</si>
  <si>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</si>
  <si>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</si>
  <si>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</si>
  <si>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</si>
  <si>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</si>
  <si>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</si>
  <si>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</si>
  <si>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</si>
  <si>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</si>
  <si>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</si>
  <si>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</si>
  <si>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</si>
  <si>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</si>
  <si>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</si>
  <si>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</si>
  <si>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</si>
  <si>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</si>
  <si>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</si>
  <si>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</si>
  <si>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</si>
  <si>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</si>
  <si>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</si>
  <si>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</si>
  <si>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</si>
  <si>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</si>
  <si>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</si>
  <si>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</si>
  <si>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</si>
  <si>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</si>
  <si>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</si>
  <si>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</si>
  <si>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</si>
  <si>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</si>
  <si>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</si>
  <si>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</si>
  <si>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</si>
  <si>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</si>
  <si>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</si>
  <si>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</si>
  <si>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</si>
  <si>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</si>
  <si>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</si>
  <si>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</si>
  <si>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</si>
  <si>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</si>
  <si>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</si>
  <si>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</si>
  <si>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</si>
  <si>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</si>
  <si>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</si>
  <si>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</si>
  <si>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</si>
  <si>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</si>
  <si>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</si>
  <si>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</si>
  <si>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</si>
  <si>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</si>
  <si>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</si>
  <si>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</si>
  <si>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</si>
  <si>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</si>
  <si>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</si>
  <si>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</si>
  <si>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</si>
  <si>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</si>
  <si>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</si>
  <si>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</si>
  <si>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</si>
  <si>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</si>
  <si>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</si>
  <si>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</si>
  <si>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</si>
  <si>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</si>
  <si>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</si>
  <si>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</si>
  <si>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</si>
  <si>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</si>
  <si>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</si>
  <si>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</si>
  <si>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</si>
  <si>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</si>
  <si>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</si>
  <si>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</si>
  <si>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</si>
  <si>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</si>
  <si>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</si>
  <si>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</si>
  <si>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</si>
  <si>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</si>
  <si>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</si>
  <si>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</si>
  <si>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</si>
  <si>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</si>
  <si>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</si>
  <si>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</si>
  <si>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</si>
  <si>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</si>
  <si>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</si>
  <si>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</si>
  <si>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</si>
  <si>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</si>
  <si>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</si>
  <si>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</si>
  <si>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</si>
  <si>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</si>
  <si>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</si>
  <si>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</si>
  <si>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</si>
  <si>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</si>
  <si>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</si>
  <si>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</si>
  <si>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</si>
  <si>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</si>
  <si>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</si>
  <si>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</si>
  <si>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</si>
  <si>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</si>
  <si>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</si>
  <si>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</si>
  <si>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</si>
  <si>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</si>
  <si>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</si>
  <si>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</si>
  <si>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</si>
  <si>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</si>
  <si>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</si>
  <si>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</si>
  <si>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</si>
  <si>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</si>
  <si>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</si>
  <si>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</si>
  <si>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</si>
  <si>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</si>
  <si>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</si>
  <si>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</si>
  <si>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</si>
  <si>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</si>
  <si>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</si>
  <si>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</si>
  <si>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</si>
  <si>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</si>
  <si>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</si>
  <si>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</si>
  <si>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</si>
  <si>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</si>
  <si>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</si>
  <si>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</si>
  <si>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</si>
  <si>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</si>
  <si>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</si>
  <si>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</si>
  <si>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</si>
  <si>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</si>
  <si>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</si>
  <si>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</si>
  <si>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</si>
  <si>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</si>
  <si>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</si>
  <si>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</si>
  <si>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</si>
  <si>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</si>
  <si>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</si>
  <si>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</si>
  <si>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</si>
  <si>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</si>
  <si>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</si>
  <si>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</si>
  <si>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</si>
  <si>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</si>
  <si>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</si>
  <si>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</si>
  <si>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</si>
  <si>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</si>
  <si>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</si>
  <si>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</si>
  <si>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</si>
  <si>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</si>
  <si>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</si>
  <si>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</si>
  <si>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</si>
  <si>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</si>
  <si>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</si>
  <si>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</si>
  <si>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</si>
  <si>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</si>
  <si>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</si>
  <si>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</si>
  <si>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</si>
  <si>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</si>
  <si>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</si>
  <si>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</si>
  <si>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</si>
  <si>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</si>
  <si>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</si>
  <si>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</si>
  <si>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</si>
  <si>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</si>
  <si>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</si>
  <si>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</si>
  <si>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</si>
  <si>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</si>
  <si>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</si>
  <si>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</si>
  <si>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</si>
  <si>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</si>
  <si>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</si>
  <si>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</si>
  <si>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</si>
  <si>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</si>
  <si>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</si>
  <si>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</si>
  <si>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</si>
  <si>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</si>
  <si>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</si>
  <si>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</si>
  <si>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</si>
  <si>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</si>
  <si>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</si>
  <si>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</si>
  <si>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</si>
  <si>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</si>
  <si>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</si>
  <si>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</si>
  <si>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</si>
  <si>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</si>
  <si>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</si>
  <si>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</si>
  <si>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</si>
  <si>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</si>
  <si>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</si>
  <si>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</si>
  <si>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</si>
  <si>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</si>
  <si>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</si>
  <si>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</si>
  <si>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</si>
  <si>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</si>
  <si>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</si>
  <si>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</si>
  <si>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</si>
  <si>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</si>
  <si>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</si>
  <si>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</si>
  <si>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</si>
  <si>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</si>
  <si>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</si>
  <si>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</si>
  <si>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</si>
  <si>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</si>
  <si>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</si>
  <si>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</si>
  <si>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</si>
  <si>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</si>
  <si>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</si>
  <si>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</si>
  <si>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</si>
  <si>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</si>
  <si>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</si>
  <si>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</si>
  <si>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</si>
  <si>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</si>
  <si>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</si>
  <si>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</si>
  <si>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</si>
  <si>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</si>
  <si>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</si>
  <si>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</si>
  <si>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</si>
  <si>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</si>
  <si>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</si>
  <si>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</si>
  <si>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</si>
  <si>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</si>
  <si>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</si>
  <si>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</si>
  <si>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</si>
  <si>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</si>
  <si>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</si>
  <si>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</si>
  <si>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</si>
  <si>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</si>
  <si>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</si>
  <si>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</si>
  <si>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</si>
  <si>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</si>
  <si>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</si>
  <si>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</si>
  <si>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</si>
  <si>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</si>
  <si>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</si>
  <si>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</si>
  <si>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</si>
  <si>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</si>
  <si>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</si>
  <si>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</si>
  <si>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</si>
  <si>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</si>
  <si>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</si>
  <si>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</si>
  <si>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</si>
  <si>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</si>
  <si>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</si>
  <si>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</si>
  <si>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</si>
  <si>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</si>
  <si>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</si>
  <si>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</si>
  <si>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</si>
  <si>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</si>
  <si>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</si>
  <si>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</si>
  <si>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</si>
  <si>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</si>
  <si>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</si>
  <si>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</si>
  <si>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</si>
  <si>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</si>
  <si>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</si>
  <si>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</si>
  <si>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</si>
  <si>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</si>
  <si>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</si>
  <si>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</si>
  <si>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</si>
  <si>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</si>
  <si>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</si>
  <si>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</si>
  <si>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</si>
  <si>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</si>
  <si>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</si>
  <si>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</si>
  <si>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</si>
  <si>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</si>
  <si>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</si>
  <si>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</si>
  <si>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</si>
  <si>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</si>
  <si>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</si>
  <si>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</si>
  <si>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</si>
  <si>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</si>
  <si>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</si>
  <si>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</si>
  <si>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</si>
  <si>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</si>
  <si>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</si>
  <si>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</si>
  <si>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</si>
  <si>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</si>
  <si>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</si>
  <si>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</si>
  <si>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</si>
  <si>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</si>
  <si>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</si>
  <si>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</si>
  <si>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</si>
  <si>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</si>
  <si>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</si>
  <si>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</si>
  <si>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</si>
  <si>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</si>
  <si>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</si>
  <si>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</si>
  <si>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</si>
  <si>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</si>
  <si>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</si>
  <si>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</si>
  <si>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</si>
  <si>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</si>
  <si>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</si>
  <si>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</si>
  <si>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</si>
  <si>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</si>
  <si>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</si>
  <si>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</si>
  <si>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</si>
  <si>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</si>
  <si>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</si>
  <si>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</si>
  <si>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</si>
  <si>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</si>
  <si>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</si>
  <si>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</si>
  <si>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</si>
  <si>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</si>
  <si>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</si>
  <si>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</si>
  <si>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</si>
  <si>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</si>
  <si>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</si>
  <si>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</si>
  <si>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</si>
  <si>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</si>
  <si>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</si>
  <si>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</si>
  <si>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</si>
  <si>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</si>
  <si>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</si>
  <si>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</si>
  <si>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</si>
  <si>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</si>
  <si>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</si>
  <si>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</si>
  <si>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</si>
  <si>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</si>
  <si>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</si>
  <si>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</si>
  <si>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</si>
  <si>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</si>
  <si>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</si>
  <si>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</si>
  <si>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</si>
  <si>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</si>
  <si>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</si>
  <si>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</si>
  <si>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</si>
  <si>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</si>
  <si>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</si>
  <si>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</si>
  <si>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</si>
  <si>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</si>
  <si>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</si>
  <si>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</si>
  <si>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</si>
  <si>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</si>
  <si>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</si>
  <si>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</si>
  <si>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</si>
  <si>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</si>
  <si>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</si>
  <si>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</si>
  <si>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</si>
  <si>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</si>
  <si>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</si>
  <si>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</si>
  <si>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</si>
  <si>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</si>
  <si>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</si>
  <si>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</si>
  <si>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</si>
  <si>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</si>
  <si>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</si>
  <si>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</si>
  <si>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</si>
  <si>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</si>
  <si>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</si>
  <si>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</si>
  <si>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</si>
  <si>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</si>
  <si>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</si>
  <si>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</si>
  <si>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</si>
  <si>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</si>
  <si>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</si>
  <si>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</si>
  <si>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</si>
  <si>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</si>
  <si>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</si>
  <si>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</si>
  <si>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</si>
  <si>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</si>
  <si>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</si>
  <si>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</si>
  <si>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</si>
  <si>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</si>
  <si>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</si>
  <si>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</si>
  <si>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</si>
  <si>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</si>
  <si>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</si>
  <si>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</si>
  <si>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</si>
  <si>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</si>
  <si>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</si>
  <si>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</si>
  <si>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</si>
  <si>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</si>
  <si>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</si>
  <si>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</si>
  <si>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</si>
  <si>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</si>
  <si>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</si>
  <si>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</si>
  <si>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</si>
  <si>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</si>
  <si>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</si>
  <si>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</si>
  <si>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</si>
  <si>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</si>
  <si>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</si>
  <si>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</si>
  <si>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</si>
  <si>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</si>
  <si>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</si>
  <si>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</si>
  <si>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</si>
  <si>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</si>
  <si>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</si>
  <si>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</si>
  <si>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</si>
  <si>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</si>
  <si>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</si>
  <si>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</si>
  <si>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</si>
  <si>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</si>
  <si>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</si>
  <si>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</si>
  <si>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</si>
  <si>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</si>
  <si>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</si>
  <si>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</si>
  <si>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</si>
  <si>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</si>
  <si>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</si>
  <si>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</si>
  <si>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</si>
  <si>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</si>
  <si>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</si>
  <si>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</si>
  <si>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</si>
  <si>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</si>
  <si>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</si>
  <si>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</si>
  <si>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</si>
  <si>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</si>
  <si>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</si>
  <si>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</si>
  <si>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</si>
  <si>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</si>
  <si>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</si>
  <si>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</si>
  <si>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</si>
  <si>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</si>
  <si>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</si>
  <si>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</si>
  <si>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</si>
  <si>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</si>
  <si>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</si>
  <si>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</si>
  <si>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</si>
  <si>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</si>
  <si>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</si>
  <si>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</si>
  <si>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</si>
  <si>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</si>
  <si>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</si>
  <si>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</si>
  <si>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</si>
  <si>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</si>
  <si>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</si>
  <si>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</si>
  <si>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</si>
  <si>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</si>
  <si>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</si>
  <si>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</si>
  <si>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</si>
  <si>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</si>
  <si>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</si>
  <si>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</si>
  <si>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</si>
  <si>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</si>
  <si>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</si>
  <si>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</si>
  <si>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</si>
  <si>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</si>
  <si>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</si>
  <si>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</si>
  <si>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</si>
  <si>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</si>
  <si>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</si>
  <si>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</si>
  <si>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</si>
  <si>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</si>
  <si>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</si>
  <si>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</si>
  <si>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</si>
  <si>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</si>
  <si>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</si>
  <si>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</si>
  <si>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</si>
  <si>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</si>
  <si>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</si>
  <si>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</si>
  <si>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</si>
  <si>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</si>
  <si>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</si>
  <si>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</si>
  <si>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</si>
  <si>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</si>
  <si>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</si>
  <si>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</si>
  <si>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</si>
  <si>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</si>
  <si>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</si>
  <si>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</si>
  <si>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</si>
  <si>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</si>
  <si>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</si>
  <si>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</si>
  <si>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</si>
  <si>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</si>
  <si>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</si>
  <si>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</si>
  <si>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</si>
  <si>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</si>
  <si>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</si>
  <si>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</si>
  <si>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</si>
  <si>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</si>
  <si>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</si>
  <si>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</si>
  <si>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</si>
  <si>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</si>
  <si>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</si>
  <si>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</si>
  <si>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</si>
  <si>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</si>
  <si>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</si>
  <si>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</si>
  <si>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</si>
  <si>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</si>
  <si>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</si>
  <si>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</si>
  <si>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</si>
  <si>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</si>
  <si>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</si>
  <si>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</si>
  <si>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</si>
  <si>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</si>
  <si>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</si>
  <si>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</si>
  <si>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</si>
  <si>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</si>
  <si>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</si>
  <si>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</si>
  <si>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</si>
  <si>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</si>
  <si>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</si>
  <si>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</si>
  <si>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</si>
  <si>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</si>
  <si>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</si>
  <si>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</si>
  <si>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</si>
  <si>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</si>
  <si>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</si>
  <si>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</si>
  <si>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</si>
  <si>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</si>
  <si>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</si>
  <si>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</si>
  <si>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</si>
  <si>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</si>
  <si>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</si>
  <si>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</si>
  <si>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</si>
  <si>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</si>
  <si>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</si>
  <si>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</si>
  <si>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</si>
  <si>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</si>
  <si>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</si>
  <si>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</si>
  <si>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</si>
  <si>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</si>
  <si>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</si>
  <si>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</si>
  <si>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</si>
  <si>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</si>
  <si>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</si>
  <si>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</si>
  <si>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</si>
  <si>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</si>
  <si>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</si>
  <si>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</si>
  <si>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</si>
  <si>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</si>
  <si>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</si>
  <si>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</si>
  <si>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</si>
  <si>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</si>
  <si>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</si>
  <si>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</si>
  <si>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</si>
  <si>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</si>
  <si>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</si>
  <si>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</si>
  <si>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</si>
  <si>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</si>
  <si>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</si>
  <si>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</si>
  <si>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</si>
  <si>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</si>
  <si>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</si>
  <si>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</si>
  <si>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</si>
  <si>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</si>
  <si>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</si>
  <si>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</si>
  <si>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</si>
  <si>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</si>
  <si>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</si>
  <si>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</si>
  <si>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</si>
  <si>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</si>
  <si>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</si>
  <si>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</si>
  <si>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</si>
  <si>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</si>
  <si>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</si>
  <si>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</si>
  <si>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</si>
  <si>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</si>
  <si>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</si>
  <si>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</si>
  <si>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</si>
  <si>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</si>
  <si>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</si>
  <si>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</si>
  <si>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</si>
  <si>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</si>
  <si>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</si>
  <si>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</si>
  <si>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</si>
  <si>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</si>
  <si>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</si>
  <si>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</si>
  <si>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</si>
  <si>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</si>
  <si>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</si>
  <si>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</si>
  <si>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</si>
  <si>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</si>
  <si>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</si>
  <si>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</si>
  <si>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</si>
  <si>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</si>
  <si>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</si>
  <si>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</si>
  <si>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</si>
  <si>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</si>
  <si>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</si>
  <si>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</si>
  <si>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</si>
  <si>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</si>
  <si>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</si>
  <si>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</si>
  <si>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</si>
  <si>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</si>
  <si>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</si>
  <si>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</si>
  <si>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</si>
  <si>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</si>
  <si>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</si>
  <si>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</si>
  <si>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</si>
  <si>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</si>
  <si>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</si>
  <si>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</si>
  <si>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</si>
  <si>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</si>
  <si>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</si>
  <si>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</si>
  <si>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</si>
  <si>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</si>
  <si>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</si>
  <si>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</si>
  <si>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</si>
  <si>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</si>
  <si>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</si>
  <si>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</si>
  <si>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</si>
  <si>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</si>
  <si>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</si>
  <si>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</si>
  <si>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</si>
  <si>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</si>
  <si>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</si>
  <si>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</si>
  <si>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</si>
  <si>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</si>
  <si>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</si>
  <si>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</si>
  <si>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</si>
  <si>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</si>
  <si>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</si>
  <si>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</si>
  <si>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</si>
  <si>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</si>
  <si>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</si>
  <si>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</si>
  <si>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</si>
  <si>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</si>
  <si>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</si>
  <si>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</si>
  <si>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</si>
  <si>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</si>
  <si>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</si>
  <si>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</si>
  <si>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</si>
  <si>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</si>
  <si>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</si>
  <si>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</si>
  <si>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</si>
  <si>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</si>
  <si>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</si>
  <si>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</si>
  <si>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</si>
  <si>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</si>
  <si>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</si>
  <si>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</si>
  <si>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</si>
  <si>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</si>
  <si>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</si>
  <si>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</si>
  <si>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</si>
  <si>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</si>
  <si>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</si>
  <si>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</si>
  <si>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</si>
  <si>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</si>
  <si>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</si>
  <si>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</si>
  <si>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</si>
  <si>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</si>
  <si>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</si>
  <si>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</si>
  <si>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</si>
  <si>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</si>
  <si>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</si>
  <si>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</si>
  <si>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</si>
  <si>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</si>
  <si>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</si>
  <si>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</si>
  <si>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</si>
  <si>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</si>
  <si>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</si>
  <si>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</si>
  <si>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</si>
  <si>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</si>
  <si>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</si>
  <si>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</si>
  <si>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</si>
  <si>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</si>
  <si>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</si>
  <si>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</si>
  <si>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</si>
  <si>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</si>
  <si>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</si>
  <si>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</si>
  <si>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</si>
  <si>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</si>
  <si>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</si>
  <si>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</si>
  <si>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</si>
  <si>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</si>
  <si>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</si>
  <si>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</si>
  <si>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</si>
  <si>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</si>
  <si>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</si>
  <si>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</si>
  <si>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</si>
  <si>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</si>
  <si>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</si>
  <si>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</si>
  <si>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</si>
  <si>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</si>
  <si>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</si>
  <si>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</si>
  <si>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</si>
  <si>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</si>
  <si>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</si>
  <si>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</si>
  <si>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</si>
  <si>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</si>
  <si>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</si>
  <si>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</si>
  <si>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</si>
  <si>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</si>
  <si>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</si>
  <si>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</si>
  <si>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</si>
  <si>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</si>
  <si>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</si>
  <si>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</si>
  <si>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</si>
  <si>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</si>
  <si>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</si>
  <si>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</si>
  <si>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</si>
  <si>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</si>
  <si>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</si>
  <si>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</si>
  <si>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</si>
  <si>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</si>
  <si>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</si>
  <si>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</si>
  <si>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</si>
  <si>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</si>
  <si>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</si>
  <si>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</si>
  <si>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</si>
  <si>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</si>
  <si>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</si>
  <si>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</si>
  <si>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</si>
  <si>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</si>
  <si>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</si>
  <si>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</si>
  <si>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</si>
  <si>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</si>
  <si>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</si>
  <si>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</si>
  <si>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</si>
  <si>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</si>
  <si>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</si>
  <si>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</si>
  <si>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</si>
  <si>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</si>
  <si>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</si>
  <si>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</si>
  <si>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</si>
  <si>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</si>
  <si>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</si>
  <si>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</si>
  <si>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</si>
  <si>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</si>
  <si>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</si>
  <si>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</si>
  <si>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</si>
  <si>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</si>
  <si>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</si>
  <si>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</si>
  <si>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</si>
  <si>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</si>
  <si>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</si>
  <si>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</si>
  <si>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</si>
  <si>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</si>
  <si>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</si>
  <si>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</si>
  <si>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</si>
  <si>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</si>
  <si>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</si>
  <si>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</si>
  <si>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</si>
  <si>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</si>
  <si>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</si>
  <si>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</si>
  <si>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</si>
  <si>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</si>
  <si>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</si>
  <si>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</si>
  <si>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</si>
  <si>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</si>
  <si>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</si>
  <si>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</si>
  <si>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</si>
  <si>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</si>
  <si>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</si>
  <si>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</si>
  <si>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</si>
  <si>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</si>
  <si>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</si>
  <si>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</si>
  <si>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</si>
  <si>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</si>
  <si>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</si>
  <si>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</si>
  <si>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</si>
  <si>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</si>
  <si>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</si>
  <si>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</si>
  <si>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</si>
  <si>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</si>
  <si>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</si>
  <si>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</si>
  <si>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</si>
  <si>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</si>
  <si>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</si>
  <si>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</si>
  <si>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</si>
  <si>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</si>
  <si>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</si>
  <si>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</si>
  <si>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</si>
  <si>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</si>
  <si>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</si>
  <si>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</si>
  <si>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</si>
  <si>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</si>
  <si>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</si>
  <si>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</si>
  <si>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</si>
  <si>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</si>
  <si>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</si>
  <si>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</si>
  <si>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</si>
  <si>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</si>
  <si>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</si>
  <si>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</si>
  <si>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</si>
  <si>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</si>
  <si>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</si>
  <si>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</si>
  <si>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</si>
  <si>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</si>
  <si>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</si>
  <si>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</si>
  <si>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</si>
  <si>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</si>
  <si>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</si>
  <si>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</si>
  <si>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</si>
  <si>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</si>
  <si>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</si>
  <si>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</si>
  <si>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</si>
  <si>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</si>
  <si>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</si>
  <si>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</si>
  <si>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</si>
  <si>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</si>
  <si>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</si>
  <si>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</si>
  <si>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</si>
  <si>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</si>
  <si>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</si>
  <si>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</si>
  <si>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</si>
  <si>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</si>
  <si>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</si>
  <si>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</si>
  <si>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</si>
  <si>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</si>
  <si>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</si>
  <si>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</si>
  <si>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</si>
  <si>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</si>
  <si>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</si>
  <si>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</si>
  <si>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</si>
  <si>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</si>
  <si>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</si>
  <si>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</si>
  <si>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</si>
  <si>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</si>
  <si>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</si>
  <si>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</si>
  <si>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</si>
  <si>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</si>
  <si>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</si>
  <si>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</si>
  <si>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</si>
  <si>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</si>
  <si>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</si>
  <si>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</si>
  <si>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</si>
  <si>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</si>
  <si>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</si>
  <si>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</si>
  <si>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</si>
  <si>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</si>
  <si>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</si>
  <si>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</si>
  <si>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</si>
  <si>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</si>
  <si>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</si>
  <si>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</si>
  <si>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</si>
  <si>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</si>
  <si>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</si>
  <si>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</si>
  <si>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</si>
  <si>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</si>
  <si>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</si>
  <si>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</si>
  <si>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</si>
  <si>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</si>
  <si>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</si>
  <si>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</si>
  <si>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</si>
  <si>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</si>
  <si>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</si>
  <si>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</si>
  <si>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</si>
  <si>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</si>
  <si>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</si>
  <si>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</si>
  <si>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</si>
  <si>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</si>
  <si>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</si>
  <si>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</si>
  <si>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</si>
  <si>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</si>
  <si>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</si>
  <si>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</si>
  <si>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</si>
  <si>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</si>
  <si>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</si>
  <si>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</si>
  <si>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</si>
  <si>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</si>
  <si>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</si>
  <si>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</si>
  <si>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</si>
  <si>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</si>
  <si>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</si>
  <si>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</si>
  <si>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</si>
  <si>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</si>
  <si>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</si>
  <si>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</si>
  <si>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</si>
  <si>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</si>
  <si>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</si>
  <si>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</si>
  <si>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</si>
  <si>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</si>
  <si>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</si>
  <si>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</si>
  <si>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</si>
  <si>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</si>
  <si>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</si>
  <si>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</si>
  <si>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</si>
  <si>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</si>
  <si>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</si>
  <si>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</si>
  <si>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</si>
  <si>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</si>
  <si>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</si>
  <si>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</si>
  <si>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</si>
  <si>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</si>
  <si>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</si>
  <si>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</si>
  <si>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</si>
  <si>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</si>
  <si>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</si>
  <si>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</si>
  <si>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</si>
  <si>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</si>
  <si>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</si>
  <si>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</si>
  <si>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</si>
  <si>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</si>
  <si>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</si>
  <si>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</si>
  <si>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</si>
  <si>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</si>
  <si>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</si>
  <si>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</si>
  <si>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</si>
  <si>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</si>
  <si>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</si>
  <si>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</si>
  <si>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</si>
  <si>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</si>
  <si>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</si>
  <si>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</si>
  <si>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</si>
  <si>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</si>
  <si>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</si>
  <si>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</si>
  <si>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</si>
  <si>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</si>
  <si>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</si>
  <si>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</si>
  <si>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</si>
  <si>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</si>
  <si>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</si>
  <si>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</si>
  <si>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</si>
  <si>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</si>
  <si>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</si>
  <si>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</si>
  <si>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</si>
  <si>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</si>
  <si>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</si>
  <si>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</si>
  <si>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</si>
  <si>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</si>
  <si>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</si>
  <si>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</si>
  <si>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</si>
  <si>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</si>
  <si>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</si>
  <si>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</si>
  <si>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</si>
  <si>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</si>
  <si>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</si>
  <si>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</si>
  <si>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</si>
  <si>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</si>
  <si>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</si>
  <si>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</si>
  <si>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</si>
  <si>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</si>
  <si>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</si>
  <si>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</si>
  <si>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</si>
  <si>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</si>
  <si>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</si>
  <si>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</si>
  <si>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</si>
  <si>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</si>
  <si>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</si>
  <si>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</si>
  <si>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</si>
  <si>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</si>
  <si>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</si>
  <si>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</si>
  <si>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</si>
  <si>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</si>
  <si>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</si>
  <si>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</si>
  <si>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</si>
  <si>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</si>
  <si>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</si>
  <si>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</si>
  <si>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</si>
  <si>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</si>
  <si>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</si>
  <si>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</si>
  <si>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</si>
  <si>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</si>
  <si>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</si>
  <si>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</si>
  <si>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</si>
  <si>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</si>
  <si>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</si>
  <si>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</si>
  <si>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</si>
  <si>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</si>
  <si>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</si>
  <si>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</si>
  <si>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</si>
  <si>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</si>
  <si>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</si>
  <si>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</si>
  <si>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</si>
  <si>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</si>
  <si>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</si>
  <si>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</si>
  <si>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</si>
  <si>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</si>
  <si>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</si>
  <si>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</si>
  <si>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</si>
  <si>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</si>
  <si>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</si>
  <si>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</si>
  <si>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</si>
  <si>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</si>
  <si>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</si>
  <si>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</si>
  <si>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</si>
  <si>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</si>
  <si>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</si>
  <si>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</si>
  <si>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</si>
  <si>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</si>
  <si>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</si>
  <si>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</si>
  <si>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</si>
  <si>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</si>
  <si>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</si>
  <si>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</si>
  <si>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</si>
  <si>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</si>
  <si>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</si>
  <si>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</si>
  <si>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</si>
  <si>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</si>
  <si>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</si>
  <si>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</si>
  <si>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</si>
  <si>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</si>
  <si>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</si>
  <si>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</si>
  <si>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</si>
  <si>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</si>
  <si>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</si>
  <si>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</si>
  <si>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</si>
  <si>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</si>
  <si>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</si>
  <si>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</si>
  <si>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</si>
  <si>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</si>
  <si>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</si>
  <si>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</si>
  <si>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</si>
  <si>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</si>
  <si>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</si>
  <si>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</si>
  <si>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</si>
  <si>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</si>
  <si>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</si>
  <si>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</si>
  <si>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</si>
  <si>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</si>
  <si>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</si>
  <si>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</si>
  <si>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</si>
  <si>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</si>
  <si>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</si>
  <si>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</si>
  <si>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</si>
  <si>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</si>
  <si>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</si>
  <si>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</si>
  <si>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</si>
  <si>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</si>
  <si>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</si>
  <si>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</si>
  <si>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</si>
  <si>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</si>
  <si>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</si>
  <si>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</si>
  <si>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</si>
  <si>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</si>
  <si>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</si>
  <si>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</si>
  <si>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</si>
  <si>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</si>
  <si>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</si>
  <si>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</si>
  <si>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</si>
  <si>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</si>
  <si>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</si>
  <si>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</si>
  <si>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</si>
  <si>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</si>
  <si>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</si>
  <si>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</si>
  <si>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</si>
  <si>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</si>
  <si>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</si>
  <si>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</si>
  <si>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</si>
  <si>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</si>
  <si>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</si>
  <si>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</si>
  <si>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</si>
  <si>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</si>
  <si>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</si>
  <si>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</si>
  <si>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</si>
  <si>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</si>
  <si>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</si>
  <si>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</si>
  <si>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</si>
  <si>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</si>
  <si>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</si>
  <si>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</si>
  <si>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</si>
  <si>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</si>
  <si>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</si>
  <si>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</si>
  <si>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</si>
  <si>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</si>
  <si>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</si>
  <si>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</si>
  <si>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</si>
  <si>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</si>
  <si>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</si>
  <si>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</si>
  <si>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</si>
  <si>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</si>
  <si>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</si>
  <si>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</si>
  <si>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</si>
  <si>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</si>
  <si>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</si>
  <si>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</si>
  <si>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</si>
  <si>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</si>
  <si>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</si>
  <si>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</si>
  <si>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</si>
  <si>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</si>
  <si>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</si>
  <si>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</si>
  <si>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</si>
  <si>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</si>
  <si>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</si>
  <si>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</si>
  <si>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</si>
  <si>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</si>
  <si>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</si>
  <si>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</si>
  <si>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</si>
  <si>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</si>
  <si>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</si>
  <si>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</si>
  <si>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</si>
  <si>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</si>
  <si>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</si>
  <si>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</si>
  <si>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</si>
  <si>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</si>
  <si>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</si>
  <si>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</si>
  <si>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</si>
  <si>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</si>
  <si>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</si>
  <si>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</si>
  <si>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</si>
  <si>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</si>
  <si>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</si>
  <si>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</si>
  <si>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</si>
  <si>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</si>
  <si>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</si>
  <si>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</si>
  <si>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</si>
  <si>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</si>
  <si>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</si>
  <si>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</si>
  <si>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</si>
  <si>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</si>
  <si>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</si>
  <si>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</si>
  <si>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</si>
  <si>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</si>
  <si>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</si>
  <si>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</si>
  <si>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</si>
  <si>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</si>
  <si>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</si>
  <si>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</si>
  <si>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</si>
  <si>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</si>
  <si>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</si>
  <si>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</si>
  <si>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</si>
  <si>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</si>
  <si>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</si>
  <si>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</si>
  <si>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</si>
  <si>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</si>
  <si>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</si>
  <si>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</si>
  <si>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</si>
  <si>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</si>
  <si>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</si>
  <si>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</si>
  <si>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</si>
  <si>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</si>
  <si>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</si>
  <si>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</si>
  <si>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</si>
  <si>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</si>
  <si>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</si>
  <si>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</si>
  <si>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</si>
  <si>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</si>
  <si>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</si>
  <si>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</si>
  <si>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</si>
  <si>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</si>
  <si>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</si>
  <si>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</si>
  <si>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</si>
  <si>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</si>
  <si>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</si>
  <si>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</si>
  <si>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</si>
  <si>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</si>
  <si>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</si>
  <si>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</si>
  <si>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</si>
  <si>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</si>
  <si>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</si>
  <si>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</si>
  <si>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</si>
  <si>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</si>
  <si>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</si>
  <si>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</si>
  <si>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</si>
  <si>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</si>
  <si>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</si>
  <si>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</si>
  <si>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</si>
  <si>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</si>
  <si>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</si>
  <si>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</si>
  <si>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</si>
  <si>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</si>
  <si>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</si>
  <si>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</si>
  <si>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</si>
  <si>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</si>
  <si>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</si>
  <si>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</si>
  <si>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</si>
  <si>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</si>
  <si>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</si>
  <si>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</si>
  <si>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</si>
  <si>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</si>
  <si>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</si>
  <si>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</si>
  <si>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</si>
  <si>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</si>
  <si>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</si>
  <si>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</si>
  <si>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</si>
  <si>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</si>
  <si>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</si>
  <si>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</si>
  <si>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</si>
  <si>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</si>
  <si>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</si>
  <si>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</si>
  <si>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</si>
  <si>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</si>
  <si>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</si>
  <si>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</si>
  <si>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</si>
  <si>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</si>
  <si>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</si>
  <si>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</si>
  <si>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</si>
  <si>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</si>
  <si>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</si>
  <si>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</si>
  <si>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</si>
  <si>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</si>
  <si>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</si>
  <si>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</si>
  <si>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</si>
  <si>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</si>
  <si>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</si>
  <si>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</si>
  <si>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</si>
  <si>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</si>
  <si>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</si>
  <si>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</si>
  <si>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</si>
  <si>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</si>
  <si>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</si>
  <si>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</si>
  <si>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</si>
  <si>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</si>
  <si>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</si>
  <si>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</si>
  <si>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</si>
  <si>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</si>
  <si>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</si>
  <si>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</si>
  <si>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</si>
  <si>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</si>
  <si>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</si>
  <si>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</si>
  <si>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</si>
  <si>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</si>
  <si>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</si>
  <si>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</si>
  <si>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</si>
  <si>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</si>
  <si>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</si>
  <si>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</si>
  <si>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</si>
  <si>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</si>
  <si>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</si>
  <si>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</si>
  <si>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</si>
  <si>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</si>
  <si>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</si>
  <si>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</si>
  <si>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</si>
  <si>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</si>
  <si>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</si>
  <si>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</si>
  <si>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</si>
  <si>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</si>
  <si>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</si>
  <si>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</si>
  <si>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</si>
  <si>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</si>
  <si>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</si>
  <si>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</si>
  <si>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</si>
  <si>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</si>
  <si>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</si>
  <si>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</si>
  <si>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</si>
  <si>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</si>
  <si>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</si>
  <si>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</si>
  <si>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</si>
  <si>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</si>
  <si>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</si>
  <si>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</si>
  <si>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</si>
  <si>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</si>
  <si>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</si>
  <si>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</si>
  <si>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</si>
  <si>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</si>
  <si>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</si>
  <si>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</si>
  <si>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</si>
  <si>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</si>
  <si>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</si>
  <si>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</si>
  <si>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</si>
  <si>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</si>
  <si>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</si>
  <si>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</si>
  <si>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</si>
  <si>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</si>
  <si>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</si>
  <si>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</si>
  <si>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</si>
  <si>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</si>
  <si>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</si>
  <si>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</si>
  <si>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</si>
  <si>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</si>
  <si>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</si>
  <si>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</si>
  <si>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</si>
  <si>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</si>
  <si>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</si>
  <si>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</si>
  <si>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</si>
  <si>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</si>
  <si>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</si>
  <si>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</si>
  <si>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</si>
  <si>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</si>
  <si>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</si>
  <si>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</si>
  <si>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</si>
  <si>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</si>
  <si>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</si>
  <si>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</si>
  <si>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</si>
  <si>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</si>
  <si>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</si>
  <si>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</si>
  <si>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</si>
  <si>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</si>
  <si>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</si>
  <si>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</si>
  <si>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</si>
  <si>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</si>
  <si>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</si>
  <si>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</si>
  <si>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</si>
  <si>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</si>
  <si>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</si>
  <si>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</si>
  <si>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</si>
  <si>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</si>
  <si>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</si>
  <si>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</si>
  <si>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</si>
  <si>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</si>
  <si>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</si>
  <si>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</si>
  <si>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</si>
  <si>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</si>
  <si>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</si>
  <si>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</si>
  <si>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</si>
  <si>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</si>
  <si>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</si>
  <si>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</si>
  <si>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</si>
  <si>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</si>
  <si>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</si>
  <si>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</si>
  <si>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</si>
  <si>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</si>
  <si>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</si>
  <si>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</si>
  <si>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</si>
  <si>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</si>
  <si>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</si>
  <si>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</si>
  <si>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</si>
  <si>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</si>
  <si>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</si>
  <si>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</si>
  <si>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</si>
  <si>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</si>
  <si>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</si>
  <si>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</si>
  <si>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</si>
  <si>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</si>
  <si>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</si>
  <si>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</si>
  <si>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</si>
  <si>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</si>
  <si>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</si>
  <si>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</si>
  <si>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</si>
  <si>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</si>
  <si>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</si>
  <si>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</si>
  <si>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</si>
  <si>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</si>
  <si>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</si>
  <si>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</si>
  <si>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</si>
  <si>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</si>
  <si>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</si>
  <si>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</si>
  <si>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</si>
  <si>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</si>
  <si>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</si>
  <si>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</si>
  <si>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</si>
  <si>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</si>
  <si>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</si>
  <si>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</si>
  <si>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</si>
  <si>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</si>
  <si>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</si>
  <si>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</si>
  <si>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</si>
  <si>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</si>
  <si>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</si>
  <si>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</si>
  <si>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</si>
  <si>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</si>
  <si>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</si>
  <si>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</si>
  <si>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</si>
  <si>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</si>
  <si>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</si>
  <si>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</si>
  <si>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</si>
  <si>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</si>
  <si>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</si>
  <si>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</si>
  <si>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</si>
  <si>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</si>
  <si>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</si>
  <si>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</si>
  <si>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</si>
  <si>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</si>
  <si>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</si>
  <si>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</si>
  <si>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</si>
  <si>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</si>
  <si>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</si>
  <si>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</si>
  <si>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</si>
  <si>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</si>
  <si>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</si>
  <si>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</si>
  <si>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</si>
  <si>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</si>
  <si>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</si>
  <si>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</si>
  <si>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</si>
  <si>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</si>
  <si>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</si>
  <si>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</si>
  <si>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</si>
  <si>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</si>
  <si>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</si>
  <si>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</si>
  <si>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</si>
  <si>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</si>
  <si>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</si>
  <si>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</si>
  <si>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</si>
  <si>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</si>
  <si>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</si>
  <si>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</si>
  <si>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</si>
  <si>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</si>
  <si>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</si>
  <si>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</si>
  <si>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</si>
  <si>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</si>
  <si>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</si>
  <si>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</si>
  <si>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</si>
  <si>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</si>
  <si>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</si>
  <si>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</si>
  <si>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</si>
  <si>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</si>
  <si>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</si>
  <si>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</si>
  <si>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</si>
  <si>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</si>
  <si>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</si>
  <si>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</si>
  <si>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</si>
  <si>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</si>
  <si>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</si>
  <si>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</si>
  <si>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</si>
  <si>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</si>
  <si>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</si>
  <si>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</si>
  <si>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</si>
  <si>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</si>
  <si>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</si>
  <si>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</si>
  <si>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</si>
  <si>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</si>
  <si>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</si>
  <si>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</si>
  <si>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</si>
  <si>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</si>
  <si>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</si>
  <si>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</si>
  <si>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</si>
  <si>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</si>
  <si>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</si>
  <si>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</si>
  <si>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</si>
  <si>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</si>
  <si>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</si>
  <si>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</si>
  <si>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</si>
  <si>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</si>
  <si>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</si>
  <si>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</si>
  <si>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</si>
  <si>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</si>
  <si>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</si>
  <si>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</si>
  <si>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</si>
  <si>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</si>
  <si>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</si>
  <si>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</si>
  <si>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</si>
  <si>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</si>
  <si>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</si>
  <si>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</si>
  <si>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</si>
  <si>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</si>
  <si>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</si>
  <si>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</si>
  <si>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</si>
  <si>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</si>
  <si>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</si>
  <si>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</si>
  <si>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</si>
  <si>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</si>
  <si>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</si>
  <si>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</si>
  <si>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</si>
  <si>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</si>
  <si>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</si>
  <si>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</si>
  <si>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</si>
  <si>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</si>
  <si>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</si>
  <si>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</si>
  <si>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</si>
  <si>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</si>
  <si>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</si>
  <si>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</si>
  <si>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</si>
  <si>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</si>
  <si>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</si>
  <si>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</si>
  <si>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</si>
  <si>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</si>
  <si>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</si>
  <si>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</si>
  <si>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</si>
  <si>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</si>
  <si>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</si>
  <si>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</si>
  <si>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</si>
  <si>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</si>
  <si>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</si>
  <si>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</si>
  <si>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</si>
  <si>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</si>
  <si>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</si>
  <si>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</si>
  <si>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</si>
  <si>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</si>
  <si>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</si>
  <si>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</si>
  <si>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</si>
  <si>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</si>
  <si>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</si>
  <si>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</si>
  <si>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</si>
  <si>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</si>
  <si>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</si>
  <si>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</si>
  <si>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</si>
  <si>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</si>
  <si>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</si>
  <si>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</si>
  <si>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</si>
  <si>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</si>
  <si>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</si>
  <si>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</si>
  <si>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</si>
  <si>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</si>
  <si>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</si>
  <si>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</si>
  <si>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</si>
  <si>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</si>
  <si>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</si>
  <si>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</si>
  <si>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</si>
  <si>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</si>
  <si>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</si>
  <si>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</si>
  <si>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</si>
  <si>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</si>
  <si>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</si>
  <si>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</si>
  <si>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</si>
  <si>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</si>
  <si>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</si>
  <si>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</si>
  <si>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</si>
  <si>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</si>
  <si>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</si>
  <si>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</si>
  <si>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</si>
  <si>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</si>
  <si>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</si>
  <si>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</si>
  <si>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</si>
  <si>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</si>
  <si>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</si>
  <si>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</si>
  <si>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</si>
  <si>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</si>
  <si>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</si>
  <si>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</si>
  <si>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</si>
  <si>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</si>
  <si>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</si>
  <si>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</si>
  <si>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</si>
  <si>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</si>
  <si>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</si>
  <si>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</si>
  <si>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</si>
  <si>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</si>
  <si>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</si>
  <si>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</si>
  <si>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</si>
  <si>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</si>
  <si>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</si>
  <si>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</si>
  <si>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</si>
  <si>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</si>
  <si>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</si>
  <si>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</si>
  <si>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</si>
  <si>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</si>
  <si>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</si>
  <si>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</si>
  <si>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</si>
  <si>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</si>
  <si>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</si>
  <si>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</si>
  <si>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</si>
  <si>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</si>
  <si>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</si>
  <si>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</si>
  <si>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</si>
  <si>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</si>
  <si>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</si>
  <si>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</si>
  <si>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</si>
  <si>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</si>
  <si>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</si>
  <si>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</si>
  <si>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</si>
  <si>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</si>
  <si>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</si>
  <si>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</si>
  <si>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</si>
  <si>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</si>
  <si>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</si>
  <si>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</si>
  <si>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</si>
  <si>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</si>
  <si>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</si>
  <si>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</si>
  <si>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</si>
  <si>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</si>
  <si>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</si>
  <si>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</si>
  <si>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</si>
  <si>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</si>
  <si>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</si>
  <si>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</si>
  <si>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</si>
  <si>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</si>
  <si>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</si>
  <si>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</si>
  <si>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</si>
  <si>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</si>
  <si>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</si>
  <si>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</si>
  <si>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</si>
  <si>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</si>
  <si>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</si>
  <si>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</si>
  <si>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</si>
  <si>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</si>
  <si>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</si>
  <si>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</si>
  <si>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</si>
  <si>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</si>
  <si>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</si>
  <si>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</si>
  <si>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</si>
  <si>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</si>
  <si>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</si>
  <si>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</si>
  <si>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</si>
  <si>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</si>
  <si>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</si>
  <si>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</si>
  <si>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</si>
  <si>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</si>
  <si>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</si>
  <si>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</si>
  <si>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</si>
  <si>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</si>
  <si>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</si>
  <si>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</si>
  <si>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</si>
  <si>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</si>
  <si>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</si>
  <si>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</si>
  <si>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</si>
  <si>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</si>
  <si>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</si>
  <si>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</si>
  <si>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</si>
  <si>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</si>
  <si>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</si>
  <si>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</si>
  <si>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</si>
  <si>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</si>
  <si>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</si>
  <si>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</si>
  <si>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</si>
  <si>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</si>
  <si>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</si>
  <si>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</si>
  <si>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</si>
  <si>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</si>
  <si>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</si>
  <si>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</si>
  <si>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</si>
  <si>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</si>
  <si>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</si>
  <si>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</si>
  <si>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</si>
  <si>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</si>
  <si>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</si>
  <si>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</si>
  <si>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</si>
  <si>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</si>
  <si>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</si>
  <si>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</si>
  <si>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</si>
  <si>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</si>
  <si>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</si>
  <si>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</si>
  <si>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</si>
  <si>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</si>
  <si>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</si>
  <si>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</si>
  <si>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</si>
  <si>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</si>
  <si>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</si>
  <si>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</si>
  <si>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</si>
  <si>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</si>
  <si>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</si>
  <si>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</si>
  <si>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</si>
  <si>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</si>
  <si>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</si>
  <si>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</si>
  <si>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</si>
  <si>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</si>
  <si>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</si>
  <si>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</si>
  <si>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</si>
  <si>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</si>
  <si>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</si>
  <si>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</si>
  <si>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</si>
  <si>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</si>
  <si>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</si>
  <si>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</si>
  <si>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</si>
  <si>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</si>
  <si>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</si>
  <si>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</si>
  <si>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</si>
  <si>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</si>
  <si>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</si>
  <si>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</si>
  <si>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</si>
  <si>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</si>
  <si>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</si>
  <si>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</si>
  <si>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</si>
  <si>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</si>
  <si>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</si>
  <si>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</si>
  <si>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</si>
  <si>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</si>
  <si>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</si>
  <si>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</si>
  <si>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</si>
  <si>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</si>
  <si>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</si>
  <si>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</si>
  <si>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</si>
  <si>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</si>
  <si>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</si>
  <si>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</si>
  <si>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</si>
  <si>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</si>
  <si>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</si>
  <si>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</si>
  <si>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</si>
  <si>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</si>
  <si>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</si>
  <si>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</si>
  <si>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</si>
  <si>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</si>
  <si>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</si>
  <si>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</si>
  <si>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</si>
  <si>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</si>
  <si>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</si>
  <si>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</si>
  <si>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</si>
  <si>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</si>
  <si>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</si>
  <si>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</si>
  <si>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</si>
  <si>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</si>
  <si>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</si>
  <si>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</si>
  <si>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</si>
  <si>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</si>
  <si>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</si>
  <si>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</si>
  <si>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</si>
  <si>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</si>
  <si>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</si>
  <si>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</si>
  <si>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</si>
  <si>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</si>
  <si>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</si>
  <si>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</si>
  <si>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</si>
  <si>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</si>
  <si>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</si>
  <si>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</si>
  <si>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</si>
  <si>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</si>
  <si>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</si>
  <si>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</si>
  <si>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</si>
  <si>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</si>
  <si>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</si>
  <si>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</si>
  <si>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</si>
  <si>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</si>
  <si>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</si>
  <si>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</si>
  <si>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</si>
  <si>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</si>
  <si>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</si>
  <si>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</si>
  <si>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</si>
  <si>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</si>
  <si>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</si>
  <si>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</si>
  <si>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</si>
  <si>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</si>
  <si>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</si>
  <si>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</si>
  <si>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</si>
  <si>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</si>
  <si>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</si>
  <si>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</si>
  <si>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</si>
  <si>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</si>
  <si>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</si>
  <si>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</si>
  <si>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</si>
  <si>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</si>
  <si>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</si>
  <si>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</si>
  <si>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</si>
  <si>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</si>
  <si>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</si>
  <si>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</si>
  <si>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</si>
  <si>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</si>
  <si>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</si>
  <si>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</si>
  <si>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</si>
  <si>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</si>
  <si>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</si>
  <si>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</si>
  <si>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</si>
  <si>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</si>
  <si>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</si>
  <si>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</si>
  <si>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</si>
  <si>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</si>
  <si>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</si>
  <si>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</si>
  <si>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</si>
  <si>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</si>
  <si>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</si>
  <si>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</si>
  <si>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</si>
  <si>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</si>
  <si>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</si>
  <si>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</si>
  <si>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</si>
  <si>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</si>
  <si>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</si>
  <si>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</si>
  <si>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</si>
  <si>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</si>
  <si>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</si>
  <si>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</si>
  <si>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</si>
  <si>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</si>
  <si>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</si>
  <si>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</si>
  <si>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</si>
  <si>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</si>
  <si>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</si>
  <si>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</si>
  <si>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</si>
  <si>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</si>
  <si>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</si>
  <si>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</si>
  <si>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</si>
  <si>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</si>
  <si>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</si>
  <si>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</si>
  <si>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</si>
  <si>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</si>
  <si>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</si>
  <si>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</si>
  <si>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</si>
  <si>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</si>
  <si>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</si>
  <si>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</si>
  <si>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</si>
  <si>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</si>
  <si>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</si>
  <si>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</si>
  <si>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</si>
  <si>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</si>
  <si>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</si>
  <si>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</si>
  <si>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</si>
  <si>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</si>
  <si>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</si>
  <si>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</si>
  <si>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</si>
  <si>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</si>
  <si>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</si>
  <si>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</si>
  <si>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</si>
  <si>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</si>
  <si>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</si>
  <si>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</si>
  <si>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</si>
  <si>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</si>
  <si>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</si>
  <si>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</si>
  <si>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</si>
  <si>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</si>
  <si>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</si>
  <si>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</si>
  <si>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</si>
  <si>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</si>
  <si>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</si>
  <si>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</si>
  <si>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</si>
  <si>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</si>
  <si>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</si>
  <si>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</si>
  <si>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</si>
  <si>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</si>
  <si>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</si>
  <si>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</si>
  <si>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</si>
  <si>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</si>
  <si>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</si>
  <si>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</si>
  <si>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</si>
  <si>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</si>
  <si>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</si>
  <si>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</si>
  <si>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</si>
  <si>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</si>
  <si>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</si>
  <si>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</si>
  <si>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</si>
  <si>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</si>
  <si>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</si>
  <si>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</si>
  <si>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</si>
  <si>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</si>
  <si>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</si>
  <si>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</si>
  <si>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</si>
  <si>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</si>
  <si>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</si>
  <si>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</si>
  <si>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</si>
  <si>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</si>
  <si>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</si>
  <si>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</si>
  <si>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</si>
  <si>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</si>
  <si>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</si>
  <si>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</si>
  <si>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</si>
  <si>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</si>
  <si>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</si>
  <si>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</si>
  <si>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</si>
  <si>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</si>
  <si>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</si>
  <si>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</si>
  <si>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</si>
  <si>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</si>
  <si>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</si>
  <si>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</si>
  <si>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</si>
  <si>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</si>
  <si>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</si>
  <si>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</si>
  <si>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</si>
  <si>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</si>
  <si>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</si>
  <si>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</si>
  <si>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</si>
  <si>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</si>
  <si>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</si>
  <si>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</si>
  <si>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</si>
  <si>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</si>
  <si>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</si>
  <si>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</si>
  <si>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</si>
  <si>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</si>
  <si>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</si>
  <si>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</si>
  <si>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</si>
  <si>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</si>
  <si>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</si>
  <si>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</si>
  <si>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</si>
  <si>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</si>
  <si>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</si>
  <si>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</si>
  <si>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</si>
  <si>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</si>
  <si>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</si>
  <si>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</si>
  <si>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</si>
  <si>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</si>
  <si>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</si>
  <si>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</si>
  <si>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</si>
  <si>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</si>
  <si>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</si>
  <si>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</si>
  <si>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</si>
  <si>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</si>
  <si>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</si>
  <si>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</si>
  <si>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</si>
  <si>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</si>
  <si>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</si>
  <si>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</si>
  <si>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</si>
  <si>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</si>
  <si>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</si>
  <si>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</si>
  <si>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</si>
  <si>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</si>
  <si>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</si>
  <si>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</si>
  <si>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</si>
  <si>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</si>
  <si>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</si>
  <si>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</si>
  <si>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</si>
  <si>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</si>
  <si>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</si>
  <si>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</si>
  <si>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</si>
  <si>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</si>
  <si>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</si>
  <si>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</si>
  <si>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</si>
  <si>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</si>
  <si>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</si>
  <si>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</si>
  <si>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</si>
  <si>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</si>
  <si>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</si>
  <si>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</si>
  <si>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</si>
  <si>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</si>
  <si>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</si>
  <si>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</si>
  <si>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</si>
  <si>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</si>
  <si>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</si>
  <si>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</si>
  <si>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</si>
  <si>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</si>
  <si>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</si>
  <si>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</si>
  <si>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</si>
  <si>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</si>
  <si>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</si>
  <si>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</si>
  <si>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</si>
  <si>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</si>
  <si>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</si>
  <si>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</si>
  <si>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</si>
  <si>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</si>
  <si>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</si>
  <si>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</si>
  <si>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</si>
  <si>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</si>
  <si>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</si>
  <si>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</si>
  <si>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</si>
  <si>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</si>
  <si>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</si>
  <si>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</si>
  <si>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</si>
  <si>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</si>
  <si>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</si>
  <si>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</si>
  <si>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</si>
  <si>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</si>
  <si>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</si>
  <si>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</si>
  <si>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</si>
  <si>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</si>
  <si>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</si>
  <si>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</si>
  <si>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</si>
  <si>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</si>
  <si>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</si>
  <si>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</si>
  <si>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</si>
  <si>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</si>
  <si>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</si>
  <si>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</si>
  <si>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</si>
  <si>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</si>
  <si>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</si>
  <si>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</si>
  <si>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</si>
  <si>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</si>
  <si>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</si>
  <si>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</si>
  <si>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</si>
  <si>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</si>
  <si>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</si>
  <si>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</si>
  <si>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</si>
  <si>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</si>
  <si>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</si>
  <si>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</si>
  <si>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</si>
  <si>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</si>
  <si>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</si>
  <si>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</si>
  <si>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</si>
  <si>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</si>
  <si>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</si>
  <si>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</si>
  <si>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</si>
  <si>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</si>
  <si>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</si>
  <si>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</si>
  <si>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</si>
  <si>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</si>
  <si>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</si>
  <si>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</si>
  <si>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</si>
  <si>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</si>
  <si>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</si>
  <si>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</si>
  <si>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</si>
  <si>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</si>
  <si>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</si>
  <si>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</si>
  <si>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</si>
  <si>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</si>
  <si>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</si>
  <si>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</si>
  <si>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</si>
  <si>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</si>
  <si>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</si>
  <si>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</si>
  <si>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</si>
  <si>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</si>
  <si>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</si>
  <si>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</si>
  <si>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</si>
  <si>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</si>
  <si>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</si>
  <si>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</si>
  <si>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</si>
  <si>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</si>
  <si>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</si>
  <si>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</si>
  <si>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</si>
  <si>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</si>
  <si>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</si>
  <si>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</si>
  <si>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</si>
  <si>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</si>
  <si>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</si>
  <si>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</si>
  <si>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</si>
  <si>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</si>
  <si>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</si>
  <si>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</si>
  <si>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</si>
  <si>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</si>
  <si>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</si>
  <si>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</si>
  <si>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</si>
  <si>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</si>
  <si>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</si>
  <si>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</si>
  <si>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</si>
  <si>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</si>
  <si>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</si>
  <si>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</si>
  <si>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</si>
  <si>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</si>
  <si>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</si>
  <si>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</si>
  <si>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</si>
  <si>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</si>
  <si>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</si>
  <si>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</si>
  <si>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</si>
  <si>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</si>
  <si>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</si>
  <si>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</si>
  <si>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</si>
  <si>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</si>
  <si>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</si>
  <si>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</si>
  <si>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</si>
  <si>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</si>
  <si>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</si>
  <si>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</si>
  <si>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</si>
  <si>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</si>
  <si>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</si>
  <si>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</si>
  <si>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</si>
  <si>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</si>
  <si>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</si>
  <si>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</si>
  <si>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</si>
  <si>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</si>
  <si>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</si>
  <si>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</si>
  <si>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</si>
  <si>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</si>
  <si>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</si>
  <si>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</si>
  <si>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</si>
  <si>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</si>
  <si>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</si>
  <si>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</si>
  <si>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</si>
  <si>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</si>
  <si>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</si>
  <si>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</si>
  <si>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</si>
  <si>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</si>
  <si>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</si>
  <si>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</si>
  <si>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</si>
  <si>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</si>
  <si>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</si>
  <si>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</si>
  <si>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</si>
  <si>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</si>
  <si>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</si>
  <si>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</si>
  <si>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</si>
  <si>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</si>
  <si>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</si>
  <si>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</si>
  <si>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</si>
  <si>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</si>
  <si>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</si>
  <si>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</si>
  <si>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</si>
  <si>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</si>
  <si>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</si>
  <si>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</si>
  <si>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</si>
  <si>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</si>
  <si>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</si>
  <si>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</si>
  <si>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</si>
  <si>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</si>
  <si>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</si>
  <si>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</si>
  <si>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</si>
  <si>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</si>
  <si>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</si>
  <si>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</si>
  <si>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</si>
  <si>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</si>
  <si>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</si>
  <si>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</si>
  <si>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</si>
  <si>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</si>
  <si>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</si>
  <si>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</si>
  <si>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</si>
  <si>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</si>
  <si>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</si>
  <si>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</si>
  <si>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</si>
  <si>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</si>
  <si>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</si>
  <si>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</si>
  <si>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</si>
  <si>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</si>
  <si>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</si>
  <si>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</si>
  <si>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</si>
  <si>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</si>
  <si>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</si>
  <si>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</si>
  <si>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</si>
  <si>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</si>
  <si>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</si>
  <si>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</si>
  <si>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</si>
  <si>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</si>
  <si>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</si>
  <si>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</si>
  <si>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</si>
  <si>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</si>
  <si>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</si>
  <si>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</si>
  <si>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</si>
  <si>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</si>
  <si>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</si>
  <si>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</si>
  <si>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</si>
  <si>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</si>
  <si>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</si>
  <si>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</si>
  <si>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</si>
  <si>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</si>
  <si>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</si>
  <si>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</si>
  <si>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</si>
  <si>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</si>
  <si>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</si>
  <si>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</si>
  <si>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</si>
  <si>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</si>
  <si>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</si>
  <si>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</si>
  <si>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</si>
  <si>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</si>
  <si>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</si>
  <si>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</si>
  <si>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</si>
  <si>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</si>
  <si>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</si>
  <si>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</si>
  <si>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</si>
  <si>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</si>
  <si>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</si>
  <si>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</si>
  <si>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</si>
  <si>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</si>
  <si>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</si>
  <si>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</si>
  <si>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</si>
  <si>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</si>
  <si>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</si>
  <si>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</si>
  <si>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</si>
  <si>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</si>
  <si>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</si>
  <si>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</si>
  <si>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</si>
  <si>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</si>
  <si>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</si>
  <si>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</si>
  <si>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</si>
  <si>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</si>
  <si>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</si>
  <si>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</si>
  <si>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</si>
  <si>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</si>
  <si>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</si>
  <si>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</si>
  <si>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</si>
  <si>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</si>
  <si>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</si>
  <si>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</si>
  <si>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</si>
  <si>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</si>
  <si>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</si>
  <si>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</si>
  <si>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</si>
  <si>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</si>
  <si>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</si>
  <si>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</si>
  <si>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</si>
  <si>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</si>
  <si>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</si>
  <si>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</si>
  <si>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</si>
  <si>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</si>
  <si>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</si>
  <si>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</si>
  <si>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</si>
  <si>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</si>
  <si>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</si>
  <si>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</si>
  <si>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</si>
  <si>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</si>
  <si>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</si>
  <si>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</si>
  <si>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</si>
  <si>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</si>
  <si>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</si>
  <si>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</si>
  <si>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</si>
  <si>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</si>
  <si>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</si>
  <si>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</si>
  <si>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</si>
  <si>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</si>
  <si>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</si>
  <si>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</si>
  <si>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</si>
  <si>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</si>
  <si>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</si>
  <si>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</si>
  <si>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</si>
  <si>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</si>
  <si>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</si>
  <si>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</si>
  <si>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</si>
  <si>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</si>
  <si>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</si>
  <si>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</si>
  <si>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</si>
  <si>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</si>
  <si>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</si>
  <si>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</si>
  <si>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</si>
  <si>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</si>
  <si>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</si>
  <si>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</si>
  <si>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</si>
  <si>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</si>
  <si>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</si>
  <si>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</si>
  <si>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</si>
  <si>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</si>
  <si>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</si>
  <si>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</si>
  <si>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</si>
  <si>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</si>
  <si>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</si>
  <si>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</si>
  <si>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</si>
  <si>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</si>
  <si>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</si>
  <si>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</si>
  <si>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</si>
  <si>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</si>
  <si>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</si>
  <si>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</si>
  <si>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</si>
  <si>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</si>
  <si>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</si>
  <si>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</si>
  <si>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</si>
  <si>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</si>
  <si>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</si>
  <si>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</si>
  <si>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</si>
  <si>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</si>
  <si>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</si>
  <si>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</si>
  <si>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</si>
  <si>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</si>
  <si>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</si>
  <si>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</si>
  <si>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</si>
  <si>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</si>
  <si>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</si>
  <si>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</si>
  <si>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</si>
  <si>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</si>
  <si>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</si>
  <si>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</si>
  <si>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</si>
  <si>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</si>
  <si>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</si>
  <si>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</si>
  <si>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</si>
  <si>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</si>
  <si>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</si>
  <si>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</si>
  <si>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</si>
  <si>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</si>
  <si>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</si>
  <si>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</si>
  <si>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</si>
  <si>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</si>
  <si>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</si>
  <si>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</si>
  <si>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</si>
  <si>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</si>
  <si>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</si>
  <si>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</si>
  <si>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</si>
  <si>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</si>
  <si>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</si>
  <si>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</si>
  <si>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</si>
  <si>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</si>
  <si>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</si>
  <si>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</si>
  <si>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</si>
  <si>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</si>
  <si>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</si>
  <si>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</si>
  <si>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</si>
  <si>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</si>
  <si>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</si>
  <si>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</si>
  <si>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</si>
  <si>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</si>
  <si>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</si>
  <si>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</si>
  <si>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</si>
  <si>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</si>
  <si>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</si>
  <si>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</si>
  <si>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</si>
  <si>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</si>
  <si>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</si>
  <si>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</si>
  <si>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</si>
  <si>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</si>
  <si>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</si>
  <si>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</si>
  <si>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</si>
  <si>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</si>
  <si>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</si>
  <si>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</si>
  <si>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</si>
  <si>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</si>
  <si>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</si>
  <si>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</si>
  <si>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</si>
  <si>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</si>
  <si>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</si>
  <si>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</si>
  <si>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</si>
  <si>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</si>
  <si>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</si>
  <si>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</si>
  <si>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</si>
  <si>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</si>
  <si>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</si>
  <si>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</si>
  <si>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</si>
  <si>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</si>
  <si>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</si>
  <si>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</si>
  <si>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</si>
  <si>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</si>
  <si>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</si>
  <si>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</si>
  <si>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</si>
  <si>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</si>
  <si>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</si>
  <si>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</si>
  <si>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</si>
  <si>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</si>
  <si>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</si>
  <si>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</si>
  <si>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</si>
  <si>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</si>
  <si>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</si>
  <si>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</si>
  <si>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</si>
  <si>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</si>
  <si>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</si>
  <si>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</si>
  <si>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</si>
  <si>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</si>
  <si>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</si>
  <si>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</si>
  <si>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</si>
  <si>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</si>
  <si>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</si>
  <si>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</si>
  <si>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</si>
  <si>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</si>
  <si>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</si>
  <si>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</si>
  <si>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</si>
  <si>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</si>
  <si>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</si>
  <si>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</si>
  <si>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</si>
  <si>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</si>
  <si>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</si>
  <si>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</si>
  <si>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</si>
  <si>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</si>
  <si>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</si>
  <si>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</si>
  <si>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</si>
  <si>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</si>
  <si>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</si>
  <si>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</si>
  <si>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</si>
  <si>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</si>
  <si>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</si>
  <si>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</si>
  <si>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</si>
  <si>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</si>
  <si>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</si>
  <si>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</si>
  <si>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</si>
  <si>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</si>
  <si>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</si>
  <si>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</si>
  <si>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</si>
  <si>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</si>
  <si>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</si>
  <si>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</si>
  <si>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</si>
  <si>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</si>
  <si>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</si>
  <si>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</si>
  <si>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</si>
  <si>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</si>
  <si>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</si>
  <si>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</si>
  <si>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</si>
  <si>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</si>
  <si>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</si>
  <si>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</si>
  <si>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</si>
  <si>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</si>
  <si>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</si>
  <si>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</si>
  <si>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</si>
  <si>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</si>
  <si>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</si>
  <si>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</si>
  <si>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</si>
  <si>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</si>
  <si>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</si>
  <si>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</si>
  <si>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</si>
  <si>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</si>
  <si>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</si>
  <si>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</si>
  <si>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</si>
  <si>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</si>
  <si>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</si>
  <si>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</si>
  <si>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</si>
  <si>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</si>
  <si>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</si>
  <si>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</si>
  <si>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</si>
  <si>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</si>
  <si>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</si>
  <si>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</si>
  <si>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</si>
  <si>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</si>
  <si>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</si>
  <si>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</si>
  <si>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</si>
  <si>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</si>
  <si>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</si>
  <si>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</si>
  <si>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</si>
  <si>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</si>
  <si>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</si>
  <si>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</si>
  <si>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</si>
  <si>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</si>
  <si>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</si>
  <si>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</si>
  <si>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</si>
  <si>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</si>
  <si>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</si>
  <si>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</si>
  <si>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</si>
  <si>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</si>
  <si>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</si>
  <si>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</si>
  <si>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</si>
  <si>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</si>
  <si>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</si>
  <si>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</si>
  <si>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</si>
  <si>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</si>
  <si>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</si>
  <si>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</si>
  <si>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</si>
  <si>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</si>
  <si>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</si>
  <si>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</si>
  <si>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</si>
  <si>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</si>
  <si>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</si>
  <si>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</si>
  <si>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</si>
  <si>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</si>
  <si>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</si>
  <si>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</si>
  <si>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</si>
  <si>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</si>
  <si>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</si>
  <si>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</si>
  <si>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</si>
  <si>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</si>
  <si>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</si>
  <si>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</si>
  <si>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</si>
  <si>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</si>
  <si>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</si>
  <si>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</si>
  <si>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</si>
  <si>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</si>
  <si>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</si>
  <si>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</si>
  <si>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</si>
  <si>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</si>
  <si>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</si>
  <si>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</si>
  <si>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</si>
  <si>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</si>
  <si>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</si>
  <si>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</si>
  <si>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</si>
  <si>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</si>
  <si>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</si>
  <si>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</si>
  <si>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</si>
  <si>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</si>
  <si>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</si>
  <si>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</si>
  <si>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</si>
  <si>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</si>
  <si>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</si>
  <si>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</si>
  <si>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</si>
  <si>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</si>
  <si>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</si>
  <si>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</si>
  <si>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</si>
  <si>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</si>
  <si>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</si>
  <si>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</si>
  <si>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</si>
  <si>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</si>
  <si>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</si>
  <si>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</si>
  <si>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</si>
  <si>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</si>
  <si>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</si>
  <si>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</si>
  <si>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</si>
  <si>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</si>
  <si>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</si>
  <si>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</si>
  <si>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</si>
  <si>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</si>
  <si>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</si>
  <si>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</si>
  <si>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</si>
  <si>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</si>
  <si>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</si>
  <si>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</si>
  <si>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</si>
  <si>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</si>
  <si>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</si>
  <si>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</si>
  <si>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</si>
  <si>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</si>
  <si>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</si>
  <si>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</si>
  <si>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</si>
  <si>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</si>
  <si>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</si>
  <si>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</si>
  <si>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</si>
  <si>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</si>
  <si>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</si>
  <si>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</si>
  <si>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</si>
  <si>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</si>
  <si>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</si>
  <si>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</si>
  <si>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</si>
  <si>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</si>
  <si>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</si>
  <si>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</si>
  <si>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</si>
  <si>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</si>
  <si>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</si>
  <si>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</si>
  <si>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</si>
  <si>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</si>
  <si>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</si>
  <si>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</si>
  <si>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</si>
  <si>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</si>
  <si>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</si>
  <si>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</si>
  <si>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</si>
  <si>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</si>
  <si>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</si>
  <si>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</si>
  <si>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</si>
  <si>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</si>
  <si>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</si>
  <si>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</si>
  <si>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</si>
  <si>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</si>
  <si>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</si>
  <si>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</si>
  <si>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</si>
  <si>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</si>
  <si>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</si>
  <si>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</si>
  <si>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</si>
  <si>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</si>
  <si>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</si>
  <si>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</si>
  <si>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</si>
  <si>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</si>
  <si>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</si>
  <si>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</si>
  <si>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</si>
  <si>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</si>
  <si>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</si>
  <si>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</si>
  <si>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</si>
  <si>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</si>
  <si>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</si>
  <si>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</si>
  <si>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</si>
  <si>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</si>
  <si>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</si>
  <si>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</si>
  <si>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</si>
  <si>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</si>
  <si>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</si>
  <si>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</si>
  <si>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</si>
  <si>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</si>
  <si>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</si>
  <si>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</si>
  <si>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</si>
  <si>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</si>
  <si>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</si>
  <si>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</si>
  <si>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</si>
  <si>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</si>
  <si>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</si>
  <si>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</si>
  <si>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</si>
  <si>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</si>
  <si>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</si>
  <si>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</si>
  <si>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</si>
  <si>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</si>
  <si>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</si>
  <si>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</si>
  <si>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</si>
  <si>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</si>
  <si>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</si>
  <si>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</si>
  <si>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</si>
  <si>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</si>
  <si>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</si>
  <si>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</si>
  <si>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</si>
  <si>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</si>
  <si>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</si>
  <si>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</si>
  <si>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</si>
  <si>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</si>
  <si>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</si>
  <si>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</si>
  <si>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</si>
  <si>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</si>
  <si>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</si>
  <si>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</si>
  <si>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</si>
  <si>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</si>
  <si>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</si>
  <si>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</si>
  <si>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</si>
  <si>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</si>
  <si>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</si>
  <si>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</si>
  <si>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</si>
  <si>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</si>
  <si>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</si>
  <si>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</si>
  <si>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</si>
  <si>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</si>
  <si>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</si>
  <si>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</si>
  <si>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</si>
  <si>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</si>
  <si>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</si>
  <si>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</si>
  <si>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</si>
  <si>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</si>
  <si>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</si>
  <si>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</si>
  <si>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</si>
  <si>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</si>
  <si>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</si>
  <si>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</si>
  <si>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</si>
  <si>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</si>
  <si>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</si>
  <si>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</si>
  <si>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</si>
  <si>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</si>
  <si>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</si>
  <si>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</si>
  <si>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</si>
  <si>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</si>
  <si>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</si>
  <si>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</si>
  <si>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</si>
  <si>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</si>
  <si>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</si>
  <si>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</si>
  <si>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</si>
  <si>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</si>
  <si>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</si>
  <si>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</si>
  <si>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</si>
  <si>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</si>
  <si>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</si>
  <si>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</si>
  <si>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</si>
  <si>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</si>
  <si>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</si>
  <si>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</si>
  <si>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</si>
  <si>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</si>
  <si>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</si>
  <si>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</si>
  <si>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</si>
  <si>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</si>
  <si>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</si>
  <si>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</si>
  <si>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</si>
  <si>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</si>
  <si>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</si>
  <si>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</si>
  <si>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</si>
  <si>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</si>
  <si>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</si>
  <si>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</si>
  <si>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</si>
  <si>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</si>
  <si>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</si>
  <si>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</si>
  <si>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</si>
  <si>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</si>
  <si>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</si>
  <si>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</si>
  <si>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</si>
  <si>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</si>
  <si>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</si>
  <si>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</si>
  <si>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</si>
  <si>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</si>
  <si>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</si>
  <si>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</si>
  <si>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</si>
  <si>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</si>
  <si>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</si>
  <si>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</si>
  <si>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</si>
  <si>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</si>
  <si>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</si>
  <si>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</si>
  <si>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</si>
  <si>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</si>
  <si>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</si>
  <si>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</si>
  <si>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</si>
  <si>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</si>
  <si>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</si>
  <si>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</si>
  <si>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</si>
  <si>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</si>
  <si>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</si>
  <si>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</si>
  <si>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</si>
  <si>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</si>
  <si>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</si>
  <si>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</si>
  <si>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</si>
  <si>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</si>
  <si>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</si>
  <si>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</si>
  <si>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</si>
  <si>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</si>
  <si>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</si>
  <si>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</si>
  <si>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</si>
  <si>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</si>
  <si>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</si>
  <si>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</si>
  <si>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</si>
  <si>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</si>
  <si>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</si>
  <si>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</si>
  <si>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</si>
  <si>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</si>
  <si>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</si>
  <si>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</si>
  <si>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</si>
  <si>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</si>
  <si>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</si>
  <si>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</si>
  <si>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</si>
  <si>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</si>
  <si>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</si>
  <si>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</si>
  <si>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</si>
  <si>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</si>
  <si>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</si>
  <si>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</si>
  <si>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</si>
  <si>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</si>
  <si>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</si>
  <si>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</si>
  <si>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</si>
  <si>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</si>
  <si>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</si>
  <si>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</si>
  <si>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</si>
  <si>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</si>
  <si>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</si>
  <si>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</si>
  <si>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</si>
  <si>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</si>
  <si>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</si>
  <si>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</si>
  <si>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</si>
  <si>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</si>
  <si>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</si>
  <si>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</si>
  <si>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</si>
  <si>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</si>
  <si>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</si>
  <si>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</si>
  <si>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</si>
  <si>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</si>
  <si>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</si>
  <si>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</si>
  <si>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</si>
  <si>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</si>
  <si>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</si>
  <si>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</si>
  <si>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</si>
  <si>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</si>
  <si>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</si>
  <si>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</si>
  <si>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</si>
  <si>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</si>
  <si>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</si>
  <si>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</si>
  <si>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</si>
  <si>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</si>
  <si>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</si>
  <si>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</si>
  <si>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</si>
  <si>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</si>
  <si>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</si>
  <si>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</si>
  <si>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</si>
  <si>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</si>
  <si>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</si>
  <si>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</si>
  <si>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</si>
  <si>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</si>
  <si>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</si>
  <si>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</si>
  <si>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</si>
  <si>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</si>
  <si>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</si>
  <si>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</si>
  <si>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</si>
  <si>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</si>
  <si>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</si>
  <si>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</si>
  <si>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</si>
  <si>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</si>
  <si>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</si>
  <si>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</si>
  <si>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</si>
  <si>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</si>
  <si>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</si>
  <si>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</si>
  <si>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</si>
  <si>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</si>
  <si>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</si>
  <si>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</si>
  <si>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</si>
  <si>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</si>
  <si>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</si>
  <si>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</si>
  <si>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</si>
  <si>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</si>
  <si>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</si>
  <si>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</si>
  <si>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</si>
  <si>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</si>
  <si>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</si>
  <si>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</si>
  <si>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</si>
  <si>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</si>
  <si>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</si>
  <si>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</si>
  <si>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</si>
  <si>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</si>
  <si>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</si>
  <si>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</si>
  <si>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</si>
  <si>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</si>
  <si>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</si>
  <si>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</si>
  <si>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</si>
  <si>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</si>
  <si>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</si>
  <si>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</si>
  <si>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</si>
  <si>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</si>
  <si>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</si>
  <si>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</si>
  <si>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</si>
  <si>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</si>
  <si>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</si>
  <si>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</si>
  <si>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</si>
  <si>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</si>
  <si>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</si>
  <si>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</si>
  <si>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</si>
  <si>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</si>
  <si>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</si>
  <si>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</si>
  <si>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</si>
  <si>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</si>
  <si>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</si>
  <si>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</si>
  <si>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</si>
  <si>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</si>
  <si>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</si>
  <si>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</si>
  <si>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</si>
  <si>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</si>
  <si>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</si>
  <si>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</si>
  <si>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</si>
  <si>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</si>
  <si>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</si>
  <si>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</si>
  <si>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</si>
  <si>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</si>
  <si>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</si>
  <si>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</si>
  <si>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</si>
  <si>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</si>
  <si>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</si>
  <si>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</si>
  <si>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</si>
  <si>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</si>
  <si>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</si>
  <si>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</si>
  <si>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</si>
  <si>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</si>
  <si>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</si>
  <si>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</si>
  <si>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</si>
  <si>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</si>
  <si>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</si>
  <si>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</si>
  <si>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</si>
  <si>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</si>
  <si>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</si>
  <si>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</si>
  <si>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</si>
  <si>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</si>
  <si>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</si>
  <si>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</si>
  <si>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</si>
  <si>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</si>
  <si>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</si>
  <si>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</si>
  <si>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</si>
  <si>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</si>
  <si>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</si>
  <si>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</si>
  <si>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</si>
  <si>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</si>
  <si>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</si>
  <si>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</si>
  <si>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</si>
  <si>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</si>
  <si>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</si>
  <si>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</si>
  <si>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</si>
  <si>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</si>
  <si>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</si>
  <si>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</si>
  <si>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</si>
  <si>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</si>
  <si>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</si>
  <si>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</si>
  <si>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</si>
  <si>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</si>
  <si>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</si>
  <si>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</si>
  <si>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</si>
  <si>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</si>
  <si>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</si>
  <si>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</si>
  <si>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</si>
  <si>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</si>
  <si>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</si>
  <si>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</si>
  <si>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</si>
  <si>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</si>
  <si>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</si>
  <si>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</si>
  <si>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</si>
  <si>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</si>
  <si>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</si>
  <si>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</si>
  <si>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</si>
  <si>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</si>
  <si>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</si>
  <si>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</si>
  <si>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</si>
  <si>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</si>
  <si>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</si>
  <si>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</si>
  <si>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</si>
  <si>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</si>
  <si>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</si>
  <si>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</si>
  <si>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</si>
  <si>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</si>
  <si>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</si>
  <si>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</si>
  <si>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</si>
  <si>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</si>
  <si>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</si>
  <si>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</si>
  <si>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</si>
  <si>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</si>
  <si>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</si>
  <si>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</si>
  <si>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</si>
  <si>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</si>
  <si>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</si>
  <si>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</si>
  <si>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</si>
  <si>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</si>
  <si>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</si>
  <si>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</si>
  <si>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</si>
  <si>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</si>
  <si>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</si>
  <si>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</si>
  <si>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</si>
  <si>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</si>
  <si>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</si>
  <si>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</si>
  <si>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</si>
  <si>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</si>
  <si>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</si>
  <si>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</si>
  <si>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</si>
  <si>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</si>
  <si>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</si>
  <si>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</si>
  <si>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</si>
  <si>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</si>
  <si>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</si>
  <si>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</si>
  <si>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</si>
  <si>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</si>
  <si>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</si>
  <si>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</si>
  <si>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</si>
  <si>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</si>
  <si>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</si>
  <si>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</si>
  <si>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</si>
  <si>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</si>
  <si>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</si>
  <si>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</si>
  <si>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</si>
  <si>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</si>
  <si>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</si>
  <si>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</si>
  <si>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</si>
  <si>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</si>
  <si>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</si>
  <si>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</si>
  <si>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</si>
  <si>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</si>
  <si>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</si>
  <si>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</si>
  <si>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</si>
  <si>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</si>
  <si>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</si>
  <si>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</si>
  <si>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</si>
  <si>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</si>
  <si>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</si>
  <si>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</si>
  <si>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</si>
  <si>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</si>
  <si>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</si>
  <si>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</si>
  <si>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</si>
  <si>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</si>
  <si>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</si>
  <si>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</si>
  <si>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</si>
  <si>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</si>
  <si>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</si>
  <si>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</si>
  <si>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</si>
  <si>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</si>
  <si>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</si>
  <si>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</si>
  <si>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</si>
  <si>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</si>
  <si>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</si>
  <si>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</si>
  <si>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</si>
  <si>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</si>
  <si>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</si>
  <si>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</si>
  <si>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</si>
  <si>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</si>
  <si>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</si>
  <si>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</si>
  <si>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</si>
  <si>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</si>
  <si>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</si>
  <si>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</si>
  <si>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</si>
  <si>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</si>
  <si>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</si>
  <si>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</si>
  <si>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</si>
  <si>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</si>
  <si>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</si>
  <si>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</si>
  <si>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</si>
  <si>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</si>
  <si>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</si>
  <si>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</si>
  <si>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</si>
  <si>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</si>
  <si>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</si>
  <si>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</si>
  <si>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</si>
  <si>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</si>
  <si>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</si>
  <si>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</si>
  <si>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</si>
  <si>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</si>
  <si>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</si>
  <si>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</si>
  <si>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</si>
  <si>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</si>
  <si>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</si>
  <si>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</si>
  <si>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</si>
  <si>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</si>
  <si>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</si>
  <si>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</si>
  <si>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</si>
  <si>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</si>
  <si>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</si>
  <si>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</si>
  <si>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</si>
  <si>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</si>
  <si>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</si>
  <si>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</si>
  <si>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</si>
  <si>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</si>
  <si>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</si>
  <si>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</si>
  <si>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</si>
  <si>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</si>
  <si>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</si>
  <si>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</si>
  <si>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</si>
  <si>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</si>
  <si>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</si>
  <si>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</si>
  <si>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</si>
  <si>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</si>
  <si>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</si>
  <si>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</si>
  <si>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</si>
  <si>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</si>
  <si>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</si>
  <si>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</si>
  <si>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</si>
  <si>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</si>
  <si>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</si>
  <si>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</si>
  <si>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</si>
  <si>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</si>
  <si>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</si>
  <si>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</si>
  <si>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</si>
  <si>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</si>
  <si>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</si>
  <si>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</si>
  <si>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</si>
  <si>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</si>
  <si>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</si>
  <si>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</si>
  <si>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</si>
  <si>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</si>
  <si>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</si>
  <si>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</si>
  <si>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</si>
  <si>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</si>
  <si>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</si>
  <si>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</si>
  <si>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</si>
  <si>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</si>
  <si>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</si>
  <si>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</si>
  <si>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</si>
  <si>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</si>
  <si>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</si>
  <si>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</si>
  <si>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</si>
  <si>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</si>
  <si>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</si>
  <si>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</si>
  <si>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</si>
  <si>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</si>
  <si>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</si>
  <si>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</si>
  <si>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</si>
  <si>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</si>
  <si>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</si>
  <si>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</si>
  <si>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</si>
  <si>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</si>
  <si>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</si>
  <si>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</si>
  <si>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</si>
  <si>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</si>
  <si>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</si>
  <si>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</si>
  <si>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</si>
  <si>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</si>
  <si>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</si>
  <si>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</si>
  <si>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</si>
  <si>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</si>
  <si>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</si>
  <si>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</si>
  <si>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</si>
  <si>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</si>
  <si>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</si>
  <si>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</si>
  <si>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</si>
  <si>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</si>
  <si>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</si>
  <si>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</si>
  <si>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</si>
  <si>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</si>
  <si>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</si>
  <si>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</si>
  <si>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</si>
  <si>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</si>
  <si>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</si>
  <si>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</si>
  <si>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</si>
  <si>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</si>
  <si>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</si>
  <si>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</si>
  <si>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</si>
  <si>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</si>
  <si>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</si>
  <si>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</si>
  <si>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</si>
  <si>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</si>
  <si>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</si>
  <si>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</si>
  <si>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</si>
  <si>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</si>
  <si>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</si>
  <si>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</si>
  <si>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</si>
  <si>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</si>
  <si>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</si>
  <si>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</si>
  <si>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</si>
  <si>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</si>
  <si>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</si>
  <si>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</si>
  <si>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</si>
  <si>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</si>
  <si>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</si>
  <si>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</si>
  <si>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</si>
  <si>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</si>
  <si>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</si>
  <si>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</si>
  <si>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</si>
  <si>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</si>
  <si>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</si>
  <si>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</si>
  <si>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</si>
  <si>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</si>
  <si>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</si>
  <si>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</si>
  <si>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</si>
  <si>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</si>
  <si>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</si>
  <si>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</si>
  <si>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</si>
  <si>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</si>
  <si>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</si>
  <si>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</si>
  <si>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</si>
  <si>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</si>
  <si>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</si>
  <si>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</si>
  <si>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</si>
  <si>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</si>
  <si>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</si>
  <si>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</si>
  <si>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</si>
  <si>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</si>
  <si>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</si>
  <si>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</si>
  <si>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</si>
  <si>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</si>
  <si>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</si>
  <si>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</si>
  <si>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</si>
  <si>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</si>
  <si>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</si>
  <si>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</si>
  <si>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</si>
  <si>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</si>
  <si>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</si>
  <si>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</si>
  <si>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</si>
  <si>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</si>
  <si>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</si>
  <si>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</si>
  <si>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</si>
  <si>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</si>
  <si>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</si>
  <si>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</si>
  <si>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</si>
  <si>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</si>
  <si>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</si>
  <si>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</si>
  <si>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</si>
  <si>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</si>
  <si>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</si>
  <si>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</si>
  <si>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</si>
  <si>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</si>
  <si>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</si>
  <si>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</si>
  <si>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</si>
  <si>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</si>
  <si>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</si>
  <si>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</si>
  <si>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</si>
  <si>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</si>
  <si>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</si>
  <si>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</si>
  <si>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</si>
  <si>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</si>
  <si>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</si>
  <si>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</si>
  <si>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</si>
  <si>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</si>
  <si>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</si>
  <si>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</si>
  <si>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</si>
  <si>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</si>
  <si>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</si>
  <si>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</si>
  <si>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</si>
  <si>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</si>
  <si>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</si>
  <si>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</si>
  <si>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</si>
  <si>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</si>
  <si>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</si>
  <si>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</si>
  <si>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</si>
  <si>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</si>
  <si>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</si>
  <si>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</si>
  <si>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</si>
  <si>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</si>
  <si>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</si>
  <si>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</si>
  <si>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</si>
  <si>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</si>
  <si>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</si>
  <si>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</si>
  <si>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</si>
  <si>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</si>
  <si>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</si>
  <si>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</si>
  <si>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</si>
  <si>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</si>
  <si>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</si>
  <si>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</si>
  <si>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</si>
  <si>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</si>
  <si>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</si>
  <si>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</si>
  <si>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</si>
  <si>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</si>
  <si>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</si>
  <si>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</si>
  <si>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</si>
  <si>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</si>
  <si>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</si>
  <si>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</si>
  <si>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</si>
  <si>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</si>
  <si>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</si>
  <si>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</si>
  <si>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</si>
  <si>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</si>
  <si>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</si>
  <si>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</si>
  <si>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</si>
  <si>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</si>
  <si>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</si>
  <si>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</si>
  <si>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</si>
  <si>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</si>
  <si>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</si>
  <si>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</si>
  <si>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</si>
  <si>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</si>
  <si>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</si>
  <si>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</si>
  <si>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</si>
  <si>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</si>
  <si>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</si>
  <si>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</si>
  <si>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</si>
  <si>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</si>
  <si>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</si>
  <si>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</si>
  <si>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</si>
  <si>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</si>
  <si>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</si>
  <si>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</si>
  <si>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</si>
  <si>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</si>
  <si>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</si>
  <si>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</si>
  <si>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</si>
  <si>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</si>
  <si>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</si>
  <si>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</si>
  <si>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</si>
  <si>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</si>
  <si>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</si>
  <si>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</si>
  <si>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</si>
  <si>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</si>
  <si>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</si>
  <si>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</si>
  <si>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</si>
  <si>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</si>
  <si>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</si>
  <si>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</si>
  <si>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</si>
  <si>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</si>
  <si>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</si>
  <si>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</si>
  <si>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</si>
  <si>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</si>
  <si>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</si>
  <si>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</si>
  <si>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</si>
  <si>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</si>
  <si>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</si>
  <si>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</si>
  <si>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</si>
  <si>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</si>
  <si>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</si>
  <si>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</si>
  <si>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</si>
  <si>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</si>
  <si>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</si>
  <si>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</si>
  <si>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</si>
  <si>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</si>
  <si>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</si>
  <si>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</si>
  <si>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</si>
  <si>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</si>
  <si>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</si>
  <si>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</si>
  <si>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</si>
  <si>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</si>
  <si>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</si>
  <si>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</si>
  <si>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</si>
  <si>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</si>
  <si>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</si>
  <si>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</si>
  <si>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</si>
  <si>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</si>
  <si>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</si>
  <si>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</si>
  <si>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</si>
  <si>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</si>
  <si>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</si>
  <si>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</si>
  <si>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</si>
  <si>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</si>
  <si>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</si>
  <si>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</si>
  <si>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</si>
  <si>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</si>
  <si>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</si>
  <si>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</si>
  <si>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</si>
  <si>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</si>
  <si>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</si>
  <si>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</si>
  <si>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</si>
  <si>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</si>
  <si>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</si>
  <si>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</si>
  <si>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</si>
  <si>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</si>
  <si>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</si>
  <si>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</si>
  <si>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</si>
  <si>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</si>
  <si>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</si>
  <si>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</si>
  <si>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</si>
  <si>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</si>
  <si>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</si>
  <si>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</si>
  <si>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</si>
  <si>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</si>
  <si>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</si>
  <si>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</si>
  <si>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</si>
  <si>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</si>
  <si>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</si>
  <si>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</si>
  <si>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</si>
  <si>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</si>
  <si>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</si>
  <si>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</si>
  <si>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</si>
  <si>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</si>
  <si>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</si>
  <si>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</si>
  <si>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</si>
  <si>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</si>
  <si>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</si>
  <si>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</si>
  <si>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</si>
  <si>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</si>
  <si>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</si>
  <si>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</si>
  <si>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</si>
  <si>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</si>
  <si>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</si>
  <si>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</si>
  <si>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</si>
  <si>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</si>
  <si>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</si>
  <si>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</si>
  <si>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</si>
  <si>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</si>
  <si>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</si>
  <si>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</si>
  <si>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</si>
  <si>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</si>
  <si>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</si>
  <si>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</si>
  <si>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</si>
  <si>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</si>
  <si>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</si>
  <si>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</si>
  <si>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</si>
  <si>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</si>
  <si>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</si>
  <si>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</si>
  <si>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</si>
  <si>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</si>
  <si>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</si>
  <si>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</si>
  <si>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</si>
  <si>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</si>
  <si>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</si>
  <si>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</si>
  <si>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</si>
  <si>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</si>
  <si>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</si>
  <si>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</si>
  <si>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</si>
  <si>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</si>
  <si>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</si>
  <si>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</si>
  <si>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</si>
  <si>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</si>
  <si>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</si>
  <si>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</si>
  <si>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</si>
  <si>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</si>
  <si>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</si>
  <si>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</si>
  <si>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</si>
  <si>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</si>
  <si>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</si>
  <si>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</si>
  <si>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</si>
  <si>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</si>
  <si>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</si>
  <si>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</si>
  <si>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</si>
  <si>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</si>
  <si>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</si>
  <si>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</si>
  <si>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</si>
  <si>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</si>
  <si>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</si>
  <si>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</si>
  <si>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</si>
  <si>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</si>
  <si>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</si>
  <si>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</si>
  <si>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</si>
  <si>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</si>
  <si>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</si>
  <si>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</si>
  <si>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</si>
  <si>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</si>
  <si>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</si>
  <si>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</si>
  <si>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</si>
  <si>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</si>
  <si>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</si>
  <si>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</si>
  <si>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</si>
  <si>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</si>
  <si>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</si>
  <si>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</si>
  <si>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</si>
  <si>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</si>
  <si>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</si>
  <si>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</si>
  <si>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</si>
  <si>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</si>
  <si>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</si>
  <si>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</si>
  <si>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</si>
  <si>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</si>
  <si>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</si>
  <si>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</si>
  <si>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</si>
  <si>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</si>
  <si>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</si>
  <si>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</si>
  <si>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</si>
  <si>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</si>
  <si>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</si>
  <si>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</si>
  <si>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</si>
  <si>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</si>
  <si>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</si>
  <si>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</si>
  <si>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</si>
  <si>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</si>
  <si>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</si>
  <si>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</si>
  <si>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</si>
  <si>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</si>
  <si>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</si>
  <si>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</si>
  <si>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</si>
  <si>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</si>
  <si>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</si>
  <si>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</si>
  <si>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</si>
  <si>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</si>
  <si>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</si>
  <si>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</si>
  <si>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</si>
  <si>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</si>
  <si>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</si>
  <si>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</si>
  <si>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</si>
  <si>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</si>
  <si>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</si>
  <si>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</si>
  <si>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</si>
  <si>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</si>
  <si>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</si>
  <si>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</si>
  <si>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</si>
  <si>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</si>
  <si>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</si>
  <si>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</si>
  <si>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</si>
  <si>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</si>
  <si>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</si>
  <si>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</si>
  <si>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</si>
  <si>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</si>
  <si>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</si>
  <si>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</si>
  <si>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</si>
  <si>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</si>
  <si>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</si>
  <si>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</si>
  <si>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</si>
  <si>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</si>
  <si>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</si>
  <si>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</si>
  <si>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</si>
  <si>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</si>
  <si>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</si>
  <si>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</si>
  <si>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</si>
  <si>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</si>
  <si>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</si>
  <si>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</si>
  <si>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</si>
  <si>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</si>
  <si>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</si>
  <si>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</si>
  <si>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</si>
  <si>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</si>
  <si>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</si>
  <si>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</si>
  <si>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</si>
  <si>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</si>
  <si>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</si>
  <si>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</si>
  <si>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</si>
  <si>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</si>
  <si>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</si>
  <si>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</si>
  <si>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</si>
  <si>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</si>
  <si>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</si>
  <si>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</si>
  <si>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</si>
  <si>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</si>
  <si>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</si>
  <si>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</si>
  <si>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</si>
  <si>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</si>
  <si>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</si>
  <si>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</si>
  <si>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</si>
  <si>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</si>
  <si>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</si>
  <si>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</si>
  <si>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</si>
  <si>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</si>
  <si>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</si>
  <si>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</si>
  <si>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</si>
  <si>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</si>
  <si>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</si>
  <si>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</si>
  <si>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</si>
  <si>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</si>
  <si>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</si>
  <si>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</si>
  <si>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</si>
  <si>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</si>
  <si>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</si>
  <si>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</si>
  <si>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</si>
  <si>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</si>
  <si>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</si>
  <si>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</si>
  <si>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</si>
  <si>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</si>
  <si>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</si>
  <si>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</si>
  <si>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</si>
  <si>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</si>
  <si>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</si>
  <si>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</si>
  <si>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</si>
  <si>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</si>
  <si>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</si>
  <si>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</si>
  <si>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</si>
  <si>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</si>
  <si>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</si>
  <si>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</si>
  <si>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</si>
  <si>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</si>
  <si>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</si>
  <si>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</si>
  <si>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</si>
  <si>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</si>
  <si>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</si>
  <si>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</si>
  <si>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</si>
  <si>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</si>
  <si>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</si>
  <si>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</si>
  <si>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</si>
  <si>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</si>
  <si>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</si>
  <si>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</si>
  <si>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</si>
  <si>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</si>
  <si>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</si>
  <si>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</si>
  <si>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</si>
  <si>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</si>
  <si>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</si>
  <si>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</si>
  <si>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</si>
  <si>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</si>
  <si>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</si>
  <si>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</si>
  <si>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</si>
  <si>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</si>
  <si>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</si>
  <si>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</si>
  <si>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</si>
  <si>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</si>
  <si>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</si>
  <si>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</si>
  <si>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</si>
  <si>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</si>
  <si>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</si>
  <si>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</si>
  <si>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</si>
  <si>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</si>
  <si>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</si>
  <si>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</si>
  <si>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</si>
  <si>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</si>
  <si>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</si>
  <si>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</si>
  <si>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</si>
  <si>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</si>
  <si>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</si>
  <si>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</si>
  <si>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</si>
  <si>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</si>
  <si>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</si>
  <si>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</si>
  <si>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</si>
  <si>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</si>
  <si>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</si>
  <si>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</si>
  <si>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</si>
  <si>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</si>
  <si>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</si>
  <si>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</si>
  <si>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</si>
  <si>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</si>
  <si>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</si>
  <si>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</si>
  <si>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</si>
  <si>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</si>
  <si>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</si>
  <si>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</si>
  <si>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</si>
  <si>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</si>
  <si>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</si>
  <si>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</si>
  <si>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</si>
  <si>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</si>
  <si>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</si>
  <si>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</si>
  <si>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</si>
  <si>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</si>
  <si>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</si>
  <si>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</si>
  <si>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</si>
  <si>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</si>
  <si>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</si>
  <si>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</si>
  <si>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</si>
  <si>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</si>
  <si>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</si>
  <si>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</si>
  <si>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</si>
  <si>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</si>
  <si>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</si>
  <si>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</si>
  <si>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</si>
  <si>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</si>
  <si>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</si>
  <si>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</si>
  <si>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</si>
  <si>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</si>
  <si>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</si>
  <si>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</si>
  <si>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</si>
  <si>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</si>
  <si>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</si>
  <si>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</si>
  <si>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</si>
  <si>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</si>
  <si>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</si>
  <si>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</si>
  <si>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</si>
  <si>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</si>
  <si>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</si>
  <si>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</si>
  <si>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</si>
  <si>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</si>
  <si>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</si>
  <si>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</si>
  <si>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</si>
  <si>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</si>
  <si>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</si>
  <si>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</si>
  <si>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</si>
  <si>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</si>
  <si>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</si>
  <si>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</si>
  <si>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</si>
  <si>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</si>
  <si>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</si>
  <si>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</si>
  <si>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</si>
  <si>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</si>
  <si>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</si>
  <si>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</si>
  <si>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</si>
  <si>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</si>
  <si>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</si>
  <si>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</si>
  <si>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</si>
  <si>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</si>
  <si>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</si>
  <si>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</si>
  <si>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</si>
  <si>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</si>
  <si>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</si>
  <si>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</si>
  <si>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</si>
  <si>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</si>
  <si>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</si>
  <si>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</si>
  <si>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</si>
  <si>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</si>
  <si>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</si>
  <si>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</si>
  <si>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</si>
  <si>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</si>
  <si>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</si>
  <si>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</si>
  <si>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</si>
  <si>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</si>
  <si>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</si>
  <si>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</si>
  <si>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</si>
  <si>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</si>
  <si>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</si>
  <si>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</si>
  <si>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</si>
  <si>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</si>
  <si>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</si>
  <si>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</si>
  <si>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</si>
  <si>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</si>
  <si>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</si>
  <si>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</si>
  <si>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</si>
  <si>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</si>
  <si>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</si>
  <si>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</si>
  <si>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</si>
  <si>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</si>
  <si>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</si>
  <si>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</si>
  <si>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</si>
  <si>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</si>
  <si>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</si>
  <si>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</si>
  <si>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</si>
  <si>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</si>
  <si>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</si>
  <si>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</si>
  <si>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</si>
  <si>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</si>
  <si>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</si>
  <si>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</si>
  <si>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</si>
  <si>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</si>
  <si>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</si>
  <si>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</si>
  <si>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</si>
  <si>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</si>
  <si>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</si>
  <si>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</si>
  <si>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</si>
  <si>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</si>
  <si>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</si>
  <si>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</si>
  <si>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</si>
  <si>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</si>
  <si>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</si>
  <si>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</si>
  <si>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</si>
  <si>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</si>
  <si>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</si>
  <si>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</si>
  <si>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</si>
  <si>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</si>
  <si>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</si>
  <si>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</si>
  <si>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</si>
  <si>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</si>
  <si>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</si>
  <si>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</si>
  <si>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</si>
  <si>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</si>
  <si>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</si>
  <si>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</si>
  <si>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</si>
  <si>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</si>
  <si>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</si>
  <si>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</si>
  <si>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</si>
  <si>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</si>
  <si>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</si>
  <si>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</si>
  <si>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</si>
  <si>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</si>
  <si>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</si>
  <si>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</si>
  <si>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</si>
  <si>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</si>
  <si>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</si>
  <si>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</si>
  <si>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</si>
  <si>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</si>
  <si>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</si>
  <si>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</si>
  <si>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</si>
  <si>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</si>
  <si>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</si>
  <si>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</si>
  <si>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</si>
  <si>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</si>
  <si>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</si>
  <si>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</si>
  <si>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</si>
  <si>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</si>
  <si>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</si>
  <si>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</si>
  <si>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</si>
  <si>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</si>
  <si>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</si>
  <si>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</si>
  <si>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</si>
  <si>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</si>
  <si>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</si>
  <si>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</si>
  <si>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</si>
  <si>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</si>
  <si>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</si>
  <si>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</si>
  <si>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</si>
  <si>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</si>
  <si>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</si>
  <si>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</si>
  <si>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</si>
  <si>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</si>
  <si>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</si>
  <si>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</si>
  <si>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</si>
  <si>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</si>
  <si>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</si>
  <si>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</si>
  <si>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</si>
  <si>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</si>
  <si>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</si>
  <si>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</si>
  <si>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</si>
  <si>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</si>
  <si>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</si>
  <si>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</si>
  <si>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</si>
  <si>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</si>
  <si>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</si>
  <si>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</si>
  <si>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</si>
  <si>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</si>
  <si>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</si>
  <si>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</si>
  <si>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</si>
  <si>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</si>
  <si>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</si>
  <si>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</si>
  <si>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</si>
  <si>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</si>
  <si>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</si>
  <si>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</si>
  <si>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</si>
  <si>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</si>
  <si>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</si>
  <si>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</si>
  <si>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</si>
  <si>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</si>
  <si>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</si>
  <si>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</si>
  <si>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</si>
  <si>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</si>
  <si>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</si>
  <si>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</si>
  <si>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</si>
  <si>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</si>
  <si>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</si>
  <si>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</si>
  <si>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</si>
  <si>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</si>
  <si>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</si>
  <si>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</si>
  <si>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</si>
  <si>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</si>
  <si>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</si>
  <si>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</si>
  <si>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</si>
  <si>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</si>
  <si>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</si>
  <si>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</si>
  <si>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</si>
  <si>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</si>
  <si>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</si>
  <si>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</si>
  <si>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</si>
  <si>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</si>
  <si>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</si>
  <si>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</si>
  <si>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</si>
  <si>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</si>
  <si>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</si>
  <si>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</si>
  <si>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</si>
  <si>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</si>
  <si>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</si>
  <si>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</si>
  <si>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</si>
  <si>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</si>
  <si>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</si>
  <si>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</si>
  <si>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</si>
  <si>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</si>
  <si>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</si>
  <si>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</si>
  <si>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</si>
  <si>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</si>
  <si>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</si>
  <si>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</si>
  <si>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</si>
  <si>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</si>
  <si>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</si>
  <si>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</si>
  <si>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</si>
  <si>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</si>
  <si>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</si>
  <si>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</si>
  <si>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</si>
  <si>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</si>
  <si>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</si>
  <si>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</si>
  <si>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</si>
  <si>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</si>
  <si>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</si>
  <si>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</si>
  <si>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</si>
  <si>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</si>
  <si>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</si>
  <si>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</si>
  <si>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</si>
  <si>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</si>
  <si>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</si>
  <si>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</si>
  <si>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</si>
  <si>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</si>
  <si>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</si>
  <si>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</si>
  <si>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</si>
  <si>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</si>
  <si>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</si>
  <si>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</si>
  <si>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</si>
  <si>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</si>
  <si>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</si>
  <si>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</si>
  <si>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</si>
  <si>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</si>
  <si>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</si>
  <si>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</si>
  <si>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</si>
  <si>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</si>
  <si>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</si>
  <si>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</si>
  <si>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</si>
  <si>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</si>
  <si>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</si>
  <si>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</si>
  <si>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</si>
  <si>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</si>
  <si>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</si>
  <si>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</si>
  <si>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</si>
  <si>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</si>
  <si>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</si>
  <si>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</si>
  <si>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</si>
  <si>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</si>
  <si>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</si>
  <si>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</si>
  <si>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</si>
  <si>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</si>
  <si>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</si>
  <si>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</si>
  <si>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</si>
  <si>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</si>
  <si>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</si>
  <si>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</si>
  <si>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</si>
  <si>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</si>
  <si>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</si>
  <si>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</si>
  <si>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</si>
  <si>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</si>
  <si>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</si>
  <si>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</si>
  <si>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</si>
  <si>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</si>
  <si>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</si>
  <si>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</si>
  <si>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</si>
  <si>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</si>
  <si>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</si>
  <si>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</si>
  <si>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</si>
  <si>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</si>
  <si>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</si>
  <si>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</si>
  <si>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</si>
  <si>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</si>
  <si>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</si>
  <si>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</si>
  <si>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</si>
  <si>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</si>
  <si>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</si>
  <si>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</si>
  <si>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</si>
  <si>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</si>
  <si>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</si>
  <si>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</si>
  <si>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</si>
  <si>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</si>
  <si>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</si>
  <si>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</si>
  <si>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</si>
  <si>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</si>
  <si>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</si>
  <si>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</si>
  <si>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</si>
  <si>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</si>
  <si>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</si>
  <si>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</si>
  <si>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</si>
  <si>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</si>
  <si>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</si>
  <si>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</si>
  <si>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</si>
  <si>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</si>
  <si>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</si>
  <si>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</si>
  <si>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</si>
  <si>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</si>
  <si>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</si>
  <si>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</si>
  <si>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</si>
  <si>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</si>
  <si>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</si>
  <si>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</si>
  <si>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</si>
  <si>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</si>
  <si>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</si>
  <si>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</si>
  <si>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</si>
  <si>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</si>
  <si>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</si>
  <si>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</si>
  <si>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</si>
  <si>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</si>
  <si>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</si>
  <si>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</si>
  <si>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</si>
  <si>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</si>
  <si>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</si>
  <si>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</si>
  <si>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</si>
  <si>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</si>
  <si>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</si>
  <si>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</si>
  <si>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</si>
  <si>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</si>
  <si>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</si>
  <si>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</si>
  <si>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</si>
  <si>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</si>
  <si>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</si>
  <si>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</si>
  <si>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</si>
  <si>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</si>
  <si>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</si>
  <si>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</si>
  <si>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</si>
  <si>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</si>
  <si>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</si>
  <si>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</si>
  <si>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</si>
  <si>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</si>
  <si>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</si>
  <si>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</si>
  <si>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</si>
  <si>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</si>
  <si>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</si>
  <si>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</si>
  <si>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</si>
  <si>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</si>
  <si>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</si>
  <si>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</si>
  <si>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</si>
  <si>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</si>
  <si>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</si>
  <si>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</si>
  <si>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</si>
  <si>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</si>
  <si>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</si>
  <si>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</si>
  <si>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</si>
  <si>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</si>
  <si>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</si>
  <si>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</si>
  <si>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</si>
  <si>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</si>
  <si>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</si>
  <si>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</si>
  <si>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</si>
  <si>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</si>
  <si>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</si>
  <si>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</si>
  <si>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</si>
  <si>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</si>
  <si>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</si>
  <si>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</si>
  <si>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</si>
  <si>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</si>
  <si>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</si>
  <si>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</si>
  <si>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</si>
  <si>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</si>
  <si>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</si>
  <si>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</si>
  <si>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</si>
  <si>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</si>
  <si>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</si>
  <si>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</si>
  <si>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</si>
  <si>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</si>
  <si>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</si>
  <si>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</si>
  <si>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</si>
  <si>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</si>
  <si>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</si>
  <si>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</si>
  <si>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</si>
  <si>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</si>
  <si>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</si>
  <si>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</si>
  <si>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</si>
  <si>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</si>
  <si>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</si>
  <si>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</si>
  <si>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</si>
  <si>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</si>
  <si>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</si>
  <si>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</si>
  <si>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</si>
  <si>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</si>
  <si>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</si>
  <si>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</si>
  <si>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</si>
  <si>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</si>
  <si>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</si>
  <si>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</si>
  <si>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</si>
  <si>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</si>
  <si>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</si>
  <si>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</si>
  <si>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</si>
  <si>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</si>
  <si>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</si>
  <si>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</si>
  <si>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</si>
  <si>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</si>
  <si>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</si>
  <si>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</si>
  <si>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</si>
  <si>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</si>
  <si>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</si>
  <si>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</si>
  <si>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</si>
  <si>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</si>
  <si>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</si>
  <si>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</si>
  <si>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</si>
  <si>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</si>
  <si>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</si>
  <si>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</si>
  <si>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</si>
  <si>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</si>
  <si>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</si>
  <si>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</si>
  <si>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</si>
  <si>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</si>
  <si>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</si>
  <si>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</si>
  <si>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</si>
  <si>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</si>
  <si>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</si>
  <si>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</si>
  <si>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</si>
  <si>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</si>
  <si>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</si>
  <si>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</si>
  <si>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</si>
  <si>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</si>
  <si>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</si>
  <si>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</si>
  <si>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</si>
  <si>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</si>
  <si>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</si>
  <si>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</si>
  <si>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</si>
  <si>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</si>
  <si>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</si>
  <si>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</si>
  <si>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</si>
  <si>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</si>
  <si>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</si>
  <si>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</si>
  <si>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</si>
  <si>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</si>
  <si>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</si>
  <si>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</si>
  <si>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</si>
  <si>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</si>
  <si>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</si>
  <si>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</si>
  <si>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</si>
  <si>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</si>
  <si>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</si>
  <si>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</si>
  <si>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</si>
  <si>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</si>
  <si>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</si>
  <si>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</si>
  <si>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</si>
  <si>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</si>
  <si>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</si>
  <si>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</si>
  <si>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</si>
  <si>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</si>
  <si>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</si>
  <si>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</si>
  <si>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</si>
  <si>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</si>
  <si>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</si>
  <si>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</si>
  <si>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</si>
  <si>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</si>
  <si>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</si>
  <si>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</si>
  <si>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</si>
  <si>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</si>
  <si>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</si>
  <si>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</si>
  <si>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</si>
  <si>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</si>
  <si>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</si>
  <si>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</si>
  <si>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</si>
  <si>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</si>
  <si>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</si>
  <si>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</si>
  <si>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</si>
  <si>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</si>
  <si>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</si>
  <si>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</si>
  <si>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</si>
  <si>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</si>
  <si>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</si>
  <si>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</si>
  <si>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</si>
  <si>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</si>
  <si>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</si>
  <si>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</si>
  <si>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</si>
  <si>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</si>
  <si>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</si>
  <si>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</si>
  <si>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</si>
  <si>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</si>
  <si>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</si>
  <si>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</si>
  <si>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</si>
  <si>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</si>
  <si>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</si>
  <si>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</si>
  <si>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</si>
  <si>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</si>
  <si>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</si>
  <si>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</si>
  <si>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</si>
  <si>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</si>
  <si>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</si>
  <si>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</si>
  <si>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</si>
  <si>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</si>
  <si>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</si>
  <si>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</si>
  <si>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</si>
  <si>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</si>
  <si>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</si>
  <si>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</si>
  <si>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</si>
  <si>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</si>
  <si>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</si>
  <si>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</si>
  <si>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</si>
  <si>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</si>
  <si>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</si>
  <si>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</si>
  <si>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</si>
  <si>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</si>
  <si>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</si>
  <si>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</si>
  <si>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</si>
  <si>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</si>
  <si>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</si>
  <si>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</si>
  <si>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</si>
  <si>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</si>
  <si>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</si>
  <si>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</si>
  <si>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</si>
  <si>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</si>
  <si>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</si>
  <si>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</si>
  <si>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</si>
  <si>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</si>
  <si>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</si>
  <si>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</si>
  <si>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</si>
  <si>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</si>
  <si>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</si>
  <si>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</si>
  <si>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</si>
  <si>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</si>
  <si>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</si>
  <si>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</si>
  <si>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</si>
  <si>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</si>
  <si>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</si>
  <si>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</si>
  <si>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</si>
  <si>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</si>
  <si>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</si>
  <si>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</si>
  <si>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</si>
  <si>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</si>
  <si>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</si>
  <si>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</si>
  <si>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</si>
  <si>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</si>
  <si>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</si>
  <si>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</si>
  <si>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</si>
  <si>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</si>
  <si>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</si>
  <si>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</si>
  <si>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</si>
  <si>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</si>
  <si>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</si>
  <si>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</si>
  <si>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</si>
  <si>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</si>
  <si>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</si>
  <si>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</si>
  <si>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</si>
  <si>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</si>
  <si>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</si>
  <si>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</si>
  <si>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</si>
  <si>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</si>
  <si>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</si>
  <si>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</si>
  <si>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</si>
  <si>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</si>
  <si>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</si>
  <si>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</si>
  <si>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</si>
  <si>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</si>
  <si>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</si>
  <si>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</si>
  <si>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</si>
  <si>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</si>
  <si>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</si>
  <si>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</si>
  <si>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</si>
  <si>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</si>
  <si>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</si>
  <si>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</si>
  <si>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</si>
  <si>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</si>
  <si>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</si>
  <si>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</si>
  <si>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</si>
  <si>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</si>
  <si>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</si>
  <si>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</si>
  <si>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</si>
  <si>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</si>
  <si>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</si>
  <si>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</si>
  <si>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</si>
  <si>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</si>
  <si>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</si>
  <si>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</si>
  <si>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</si>
  <si>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</si>
  <si>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</si>
  <si>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</si>
  <si>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</si>
  <si>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</si>
  <si>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</si>
  <si>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</si>
  <si>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</si>
  <si>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</si>
  <si>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</si>
  <si>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</si>
  <si>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</si>
  <si>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</si>
  <si>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</si>
  <si>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</si>
  <si>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</si>
  <si>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</si>
  <si>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</si>
  <si>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</si>
  <si>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</si>
  <si>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</si>
  <si>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</si>
  <si>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</si>
  <si>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</si>
  <si>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</si>
  <si>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</si>
  <si>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</si>
  <si>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</si>
  <si>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</si>
  <si>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</si>
  <si>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</si>
  <si>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</si>
  <si>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</si>
  <si>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</si>
  <si>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</si>
  <si>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</si>
  <si>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</si>
  <si>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</si>
  <si>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</si>
  <si>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</si>
  <si>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</si>
  <si>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</si>
  <si>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</si>
  <si>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</si>
  <si>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</si>
  <si>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</si>
  <si>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</si>
  <si>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</si>
  <si>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</si>
  <si>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</si>
  <si>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</si>
  <si>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</si>
  <si>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</si>
  <si>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</si>
  <si>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</si>
  <si>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</si>
  <si>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</si>
  <si>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</si>
  <si>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</si>
  <si>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</si>
  <si>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</si>
  <si>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</si>
  <si>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</si>
  <si>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</si>
  <si>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</si>
  <si>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</si>
  <si>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</si>
  <si>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</si>
  <si>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</si>
  <si>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</si>
  <si>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</si>
  <si>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</si>
  <si>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</si>
  <si>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</si>
  <si>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</si>
  <si>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</si>
  <si>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</si>
  <si>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</si>
  <si>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</si>
  <si>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</si>
  <si>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</si>
  <si>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</si>
  <si>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</si>
  <si>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</si>
  <si>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</si>
  <si>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</si>
  <si>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</si>
  <si>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</si>
  <si>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</si>
  <si>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</si>
  <si>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</si>
  <si>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</si>
  <si>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</si>
  <si>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</si>
  <si>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</si>
  <si>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</si>
  <si>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</si>
  <si>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</si>
  <si>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</si>
  <si>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</si>
  <si>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</si>
  <si>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</si>
  <si>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</si>
  <si>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</si>
  <si>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</si>
  <si>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</si>
  <si>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</si>
  <si>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</si>
  <si>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</si>
  <si>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</si>
  <si>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</si>
  <si>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</si>
  <si>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</si>
  <si>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</si>
  <si>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</si>
  <si>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</si>
  <si>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</si>
  <si>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</si>
  <si>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</si>
  <si>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</si>
  <si>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</si>
  <si>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</si>
  <si>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</si>
  <si>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</si>
  <si>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</si>
  <si>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</si>
  <si>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</si>
  <si>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</si>
  <si>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</si>
  <si>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</si>
  <si>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</si>
  <si>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</si>
  <si>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</si>
  <si>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</si>
  <si>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</si>
  <si>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</si>
  <si>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</si>
  <si>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</si>
  <si>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</si>
  <si>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</si>
  <si>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</si>
  <si>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</si>
  <si>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</si>
  <si>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</si>
  <si>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</si>
  <si>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</si>
  <si>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</si>
  <si>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</si>
  <si>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</si>
  <si>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</si>
  <si>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</si>
  <si>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</si>
  <si>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</si>
  <si>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</si>
  <si>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</si>
  <si>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</si>
  <si>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</si>
  <si>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</si>
  <si>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</si>
  <si>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</si>
  <si>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</si>
  <si>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</si>
  <si>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</si>
  <si>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</si>
  <si>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</si>
  <si>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</si>
  <si>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</si>
  <si>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</si>
  <si>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</si>
  <si>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</si>
  <si>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</si>
  <si>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</si>
  <si>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</si>
  <si>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</si>
  <si>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</si>
  <si>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</si>
  <si>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</si>
  <si>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</si>
  <si>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</si>
  <si>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</si>
  <si>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</si>
  <si>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</si>
  <si>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</si>
  <si>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</si>
  <si>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</si>
  <si>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</si>
  <si>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</si>
  <si>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</si>
  <si>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</si>
  <si>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</si>
  <si>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</si>
  <si>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</si>
  <si>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</si>
  <si>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</si>
  <si>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</si>
  <si>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</si>
  <si>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</si>
  <si>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</si>
  <si>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</si>
  <si>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</si>
  <si>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</si>
  <si>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</si>
  <si>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</si>
  <si>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</si>
  <si>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</si>
  <si>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</si>
  <si>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</si>
  <si>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</si>
  <si>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</si>
  <si>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</si>
  <si>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</si>
  <si>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</si>
  <si>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</si>
  <si>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</si>
  <si>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</si>
  <si>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</si>
  <si>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</si>
  <si>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</si>
  <si>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</si>
  <si>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</si>
  <si>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</si>
  <si>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</si>
  <si>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</si>
  <si>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</si>
  <si>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</si>
  <si>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</si>
  <si>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</si>
  <si>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</si>
  <si>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</si>
  <si>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</si>
  <si>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</si>
  <si>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</si>
  <si>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</si>
  <si>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</si>
  <si>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</si>
  <si>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</si>
  <si>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</si>
  <si>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</si>
  <si>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</si>
  <si>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</si>
  <si>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</si>
  <si>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</si>
  <si>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</si>
  <si>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</si>
  <si>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</si>
  <si>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</si>
  <si>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</si>
  <si>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</si>
  <si>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</si>
  <si>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</si>
  <si>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</si>
  <si>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</si>
  <si>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</si>
  <si>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</si>
  <si>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</si>
  <si>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</si>
  <si>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</si>
  <si>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</si>
  <si>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</si>
  <si>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</si>
  <si>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</si>
  <si>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</si>
  <si>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</si>
  <si>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</si>
  <si>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</si>
  <si>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</si>
  <si>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</si>
  <si>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</si>
  <si>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</si>
  <si>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</si>
  <si>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</si>
  <si>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</si>
  <si>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</si>
  <si>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</si>
  <si>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</si>
  <si>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</si>
  <si>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</si>
  <si>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</si>
  <si>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</si>
  <si>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</si>
  <si>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</si>
  <si>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</si>
  <si>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</si>
  <si>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</si>
  <si>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</si>
  <si>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</si>
  <si>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</si>
  <si>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</si>
  <si>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</si>
  <si>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</si>
  <si>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</si>
  <si>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</si>
  <si>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</si>
  <si>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</si>
  <si>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</si>
  <si>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</si>
  <si>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</si>
  <si>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</si>
  <si>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</si>
  <si>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</si>
  <si>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</si>
  <si>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</si>
  <si>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</si>
  <si>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</si>
  <si>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</si>
  <si>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</si>
  <si>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</si>
  <si>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</si>
  <si>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</si>
  <si>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</si>
  <si>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</si>
  <si>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</si>
  <si>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</si>
  <si>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</si>
  <si>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</si>
  <si>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</si>
  <si>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</si>
  <si>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</si>
  <si>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</si>
  <si>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</si>
  <si>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</si>
  <si>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</si>
  <si>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</si>
  <si>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</si>
  <si>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</si>
  <si>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</si>
  <si>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</si>
  <si>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</si>
  <si>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</si>
  <si>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</si>
  <si>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</si>
  <si>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</si>
  <si>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</si>
  <si>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</si>
  <si>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</si>
  <si>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</si>
  <si>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</si>
  <si>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</si>
  <si>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</si>
  <si>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</si>
  <si>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</si>
  <si>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</si>
  <si>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</si>
  <si>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</si>
  <si>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</si>
  <si>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</si>
  <si>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</si>
  <si>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</si>
  <si>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</si>
  <si>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</si>
  <si>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</si>
  <si>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</si>
  <si>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</si>
  <si>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</si>
  <si>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</si>
  <si>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</si>
  <si>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</si>
  <si>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</si>
  <si>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</si>
  <si>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</si>
  <si>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</si>
  <si>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</si>
  <si>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</si>
  <si>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</si>
  <si>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</si>
  <si>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</si>
  <si>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</si>
  <si>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</si>
  <si>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</si>
  <si>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</si>
  <si>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</si>
  <si>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</si>
  <si>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</si>
  <si>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</si>
  <si>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</si>
  <si>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</si>
  <si>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</si>
  <si>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</si>
  <si>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</si>
  <si>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</si>
  <si>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</si>
  <si>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</si>
  <si>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</si>
  <si>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</si>
  <si>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</si>
  <si>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</si>
  <si>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</si>
  <si>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</si>
  <si>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</si>
  <si>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</si>
  <si>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</si>
  <si>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</si>
  <si>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</si>
  <si>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</si>
  <si>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</si>
  <si>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</si>
  <si>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</si>
  <si>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</si>
  <si>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</si>
  <si>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</si>
  <si>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</si>
  <si>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</si>
  <si>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</si>
  <si>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</si>
  <si>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</si>
  <si>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</si>
  <si>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</si>
  <si>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</si>
  <si>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</si>
  <si>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</si>
  <si>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</si>
  <si>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</si>
  <si>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</si>
  <si>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</si>
  <si>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</si>
  <si>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</si>
  <si>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</si>
  <si>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</si>
  <si>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</si>
  <si>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</si>
  <si>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</si>
  <si>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</si>
  <si>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</si>
  <si>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</si>
  <si>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</si>
  <si>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</si>
  <si>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</si>
  <si>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</si>
  <si>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</si>
  <si>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</si>
  <si>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</si>
  <si>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</si>
  <si>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</si>
  <si>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</si>
  <si>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</si>
  <si>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</si>
  <si>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</si>
  <si>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</si>
  <si>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</si>
  <si>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</si>
  <si>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</si>
  <si>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</si>
  <si>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</si>
  <si>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</si>
  <si>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</si>
  <si>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</si>
  <si>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</si>
  <si>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</si>
  <si>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</si>
  <si>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</si>
  <si>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</si>
  <si>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</si>
  <si>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</si>
  <si>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</si>
  <si>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</si>
  <si>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</si>
  <si>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</si>
  <si>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</si>
  <si>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</si>
  <si>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</si>
  <si>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</si>
  <si>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</si>
  <si>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</si>
  <si>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</si>
  <si>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</si>
  <si>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</si>
  <si>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</si>
  <si>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</si>
  <si>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</si>
  <si>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</si>
  <si>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</si>
  <si>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</si>
  <si>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</si>
  <si>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</si>
  <si>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</si>
  <si>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</si>
  <si>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</si>
  <si>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</si>
  <si>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</si>
  <si>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</si>
  <si>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</si>
  <si>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</si>
  <si>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</si>
  <si>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</si>
  <si>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</si>
  <si>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</si>
  <si>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</si>
  <si>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</si>
  <si>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</si>
  <si>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</si>
  <si>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</si>
  <si>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</si>
  <si>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</si>
  <si>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</si>
  <si>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</si>
  <si>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</si>
  <si>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</si>
  <si>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</si>
  <si>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</si>
  <si>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</si>
  <si>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</si>
  <si>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</si>
  <si>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</si>
  <si>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</si>
  <si>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</si>
  <si>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</si>
  <si>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</si>
  <si>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</si>
  <si>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</si>
  <si>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</si>
  <si>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</si>
  <si>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</si>
  <si>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</si>
  <si>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</si>
  <si>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</si>
  <si>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</si>
  <si>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</si>
  <si>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</si>
  <si>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</si>
  <si>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</si>
  <si>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</si>
  <si>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</si>
  <si>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</si>
  <si>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</si>
  <si>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</si>
  <si>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</si>
  <si>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</si>
  <si>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</si>
  <si>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</si>
  <si>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</si>
  <si>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</si>
  <si>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</si>
  <si>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</si>
  <si>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</si>
  <si>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</si>
  <si>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</si>
  <si>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</si>
  <si>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</si>
  <si>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</si>
  <si>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</si>
  <si>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</si>
  <si>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</si>
  <si>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</si>
  <si>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</si>
  <si>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</si>
  <si>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</si>
  <si>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</si>
  <si>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</si>
  <si>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</si>
  <si>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</si>
  <si>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</si>
  <si>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</si>
  <si>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</si>
  <si>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</si>
  <si>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</si>
  <si>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</si>
  <si>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</si>
  <si>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</si>
  <si>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</si>
  <si>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</si>
  <si>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</si>
  <si>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</si>
  <si>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</si>
  <si>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</si>
  <si>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</si>
  <si>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</si>
  <si>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</si>
  <si>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</si>
  <si>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</si>
  <si>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</si>
  <si>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</si>
  <si>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</si>
  <si>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</si>
  <si>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</si>
  <si>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</si>
  <si>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</si>
  <si>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</si>
  <si>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</si>
  <si>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</si>
  <si>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</si>
  <si>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</si>
  <si>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</si>
  <si>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</si>
  <si>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</si>
  <si>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</si>
  <si>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</si>
  <si>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</si>
  <si>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</si>
  <si>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</si>
  <si>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</si>
  <si>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</si>
  <si>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</si>
  <si>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</si>
  <si>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</si>
  <si>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</si>
  <si>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</si>
  <si>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</si>
  <si>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</si>
  <si>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</si>
  <si>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</si>
  <si>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</si>
  <si>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</si>
  <si>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</si>
  <si>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</si>
  <si>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</si>
  <si>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</si>
  <si>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</si>
  <si>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</si>
  <si>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</si>
  <si>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</si>
  <si>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</si>
  <si>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</si>
  <si>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</si>
  <si>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</si>
  <si>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</si>
  <si>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</si>
  <si>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</si>
  <si>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</si>
  <si>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</si>
  <si>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</si>
  <si>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</si>
  <si>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</si>
  <si>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</si>
  <si>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</si>
  <si>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</si>
  <si>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</si>
  <si>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</si>
  <si>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</si>
  <si>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</si>
  <si>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</si>
  <si>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</si>
  <si>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</si>
  <si>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</si>
  <si>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</si>
  <si>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</si>
  <si>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</si>
  <si>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</si>
  <si>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</si>
  <si>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</si>
  <si>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</si>
  <si>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</si>
  <si>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</si>
  <si>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</si>
  <si>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</si>
  <si>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</si>
  <si>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</si>
  <si>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</si>
  <si>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</si>
  <si>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</si>
  <si>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</si>
  <si>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</si>
  <si>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</si>
  <si>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</si>
  <si>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</si>
  <si>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</si>
  <si>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</si>
  <si>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</si>
  <si>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</si>
  <si>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</si>
  <si>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</si>
  <si>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</si>
  <si>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</si>
  <si>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</si>
  <si>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</si>
  <si>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</si>
  <si>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</si>
  <si>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</si>
  <si>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</si>
  <si>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</si>
  <si>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</si>
  <si>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</si>
  <si>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</si>
  <si>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</si>
  <si>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</si>
  <si>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</si>
  <si>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</si>
  <si>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</si>
  <si>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</si>
  <si>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</si>
  <si>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</si>
  <si>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</si>
  <si>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</si>
  <si>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</si>
  <si>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</si>
  <si>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</si>
  <si>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</si>
  <si>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</si>
  <si>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</si>
  <si>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</si>
  <si>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</si>
  <si>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</si>
  <si>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</si>
  <si>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</si>
  <si>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</si>
  <si>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</si>
  <si>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</si>
  <si>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</si>
  <si>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</si>
  <si>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</si>
  <si>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</si>
  <si>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</si>
  <si>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</si>
  <si>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</si>
  <si>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</si>
  <si>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</si>
  <si>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</si>
  <si>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</si>
  <si>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</si>
  <si>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</si>
  <si>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</si>
  <si>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</si>
  <si>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</si>
  <si>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</si>
  <si>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</si>
  <si>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</si>
  <si>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</si>
  <si>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</si>
  <si>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</si>
  <si>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</si>
  <si>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</si>
  <si>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</si>
  <si>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</si>
  <si>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</si>
  <si>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</si>
  <si>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</si>
  <si>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</si>
  <si>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</si>
  <si>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</si>
  <si>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</si>
  <si>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</si>
  <si>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</si>
  <si>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</si>
  <si>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</si>
  <si>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</si>
  <si>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</si>
  <si>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</si>
  <si>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</si>
  <si>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</si>
  <si>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</si>
  <si>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</si>
  <si>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</si>
  <si>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</si>
  <si>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</si>
  <si>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</si>
  <si>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</si>
  <si>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</si>
  <si>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</si>
  <si>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</si>
  <si>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</si>
  <si>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</si>
  <si>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</si>
  <si>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</si>
  <si>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</si>
  <si>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</si>
  <si>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</si>
  <si>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</si>
  <si>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</si>
  <si>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</si>
  <si>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</si>
  <si>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</si>
  <si>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</si>
  <si>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</si>
  <si>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</si>
  <si>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</si>
  <si>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</si>
  <si>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</si>
  <si>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</si>
  <si>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</si>
  <si>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</si>
  <si>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</si>
  <si>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</si>
  <si>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</si>
  <si>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</si>
  <si>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</si>
  <si>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</si>
  <si>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</si>
  <si>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</si>
  <si>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</si>
  <si>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</si>
  <si>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</si>
  <si>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</si>
  <si>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</si>
  <si>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</si>
  <si>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</si>
  <si>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</si>
  <si>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</si>
  <si>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</si>
  <si>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</si>
  <si>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</si>
  <si>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</si>
  <si>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</si>
  <si>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</si>
  <si>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</si>
  <si>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</si>
  <si>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</si>
  <si>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</si>
  <si>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</si>
  <si>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</si>
  <si>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</si>
  <si>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</si>
  <si>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</si>
  <si>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</si>
  <si>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</si>
  <si>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</si>
  <si>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</si>
  <si>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</si>
  <si>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</si>
  <si>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</si>
  <si>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</si>
  <si>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</si>
  <si>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</si>
  <si>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</si>
  <si>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</si>
  <si>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</si>
  <si>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</si>
  <si>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</si>
  <si>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</si>
  <si>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</si>
  <si>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</si>
  <si>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</si>
  <si>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</si>
  <si>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</si>
  <si>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</si>
  <si>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</si>
  <si>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</si>
  <si>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</si>
  <si>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</si>
  <si>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</si>
  <si>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</si>
  <si>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</si>
  <si>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</si>
  <si>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</si>
  <si>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</si>
  <si>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</si>
  <si>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</si>
  <si>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</si>
  <si>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</si>
  <si>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</si>
  <si>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</si>
  <si>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</si>
  <si>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</si>
  <si>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</si>
  <si>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</si>
  <si>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</si>
  <si>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</si>
  <si>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</si>
  <si>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</si>
  <si>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</si>
  <si>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</si>
  <si>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</si>
  <si>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</si>
  <si>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</si>
  <si>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</si>
  <si>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</si>
  <si>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</si>
  <si>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</si>
  <si>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</si>
  <si>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</si>
  <si>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</si>
  <si>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</si>
  <si>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</si>
  <si>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</si>
  <si>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</si>
  <si>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</si>
  <si>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</si>
  <si>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</si>
  <si>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</si>
  <si>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</si>
  <si>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</si>
  <si>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</si>
  <si>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</si>
  <si>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</si>
  <si>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</si>
  <si>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</si>
  <si>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</si>
  <si>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</si>
  <si>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</si>
  <si>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</si>
  <si>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</si>
  <si>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</si>
  <si>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</si>
  <si>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</si>
  <si>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</si>
  <si>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</si>
  <si>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</si>
  <si>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</si>
  <si>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</si>
  <si>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</si>
  <si>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</si>
  <si>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</si>
  <si>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</si>
  <si>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</si>
  <si>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</si>
  <si>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</si>
  <si>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</si>
  <si>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</si>
  <si>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</si>
  <si>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</si>
  <si>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</si>
  <si>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</si>
  <si>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</si>
  <si>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</si>
  <si>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</si>
  <si>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</si>
  <si>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</si>
  <si>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</si>
  <si>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</si>
  <si>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</si>
  <si>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</si>
  <si>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</si>
  <si>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</si>
  <si>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</si>
  <si>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</si>
  <si>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</si>
  <si>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</si>
  <si>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</si>
  <si>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</si>
  <si>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</si>
  <si>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</si>
  <si>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</si>
  <si>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</si>
  <si>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</si>
  <si>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</si>
  <si>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</si>
  <si>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</si>
  <si>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</si>
  <si>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</si>
  <si>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</si>
  <si>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</si>
  <si>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</si>
  <si>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</si>
  <si>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</si>
  <si>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</si>
  <si>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</si>
  <si>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</si>
  <si>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</si>
  <si>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</si>
  <si>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</si>
  <si>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</si>
  <si>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</si>
  <si>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</si>
  <si>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</si>
  <si>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</si>
  <si>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</si>
  <si>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</si>
  <si>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</si>
  <si>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</si>
  <si>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</si>
  <si>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</si>
  <si>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</si>
  <si>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</si>
  <si>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</si>
  <si>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</si>
  <si>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</si>
  <si>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</si>
  <si>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</si>
  <si>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</si>
  <si>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</si>
  <si>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</si>
  <si>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</si>
  <si>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</si>
  <si>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</si>
  <si>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</si>
  <si>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</si>
  <si>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</si>
  <si>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</si>
  <si>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</si>
  <si>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</si>
  <si>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</si>
  <si>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</si>
  <si>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</si>
  <si>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</si>
  <si>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</si>
  <si>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</si>
  <si>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</si>
  <si>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</si>
  <si>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</si>
  <si>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</si>
  <si>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</si>
  <si>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</si>
  <si>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</si>
  <si>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</si>
  <si>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</si>
  <si>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</si>
  <si>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</si>
  <si>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</si>
  <si>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</si>
  <si>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</si>
  <si>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</si>
  <si>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</si>
  <si>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</si>
  <si>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</si>
  <si>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</si>
  <si>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</si>
  <si>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</si>
  <si>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</si>
  <si>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</si>
  <si>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</si>
  <si>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</si>
  <si>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</si>
  <si>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</si>
  <si>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</si>
  <si>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</si>
  <si>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</si>
  <si>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</si>
  <si>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</si>
  <si>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</si>
  <si>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</si>
  <si>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</si>
  <si>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</si>
  <si>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</si>
  <si>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</si>
  <si>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</si>
  <si>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</si>
  <si>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</si>
  <si>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</si>
  <si>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</si>
  <si>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</si>
  <si>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</si>
  <si>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</si>
  <si>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</si>
  <si>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</si>
  <si>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</si>
  <si>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</si>
  <si>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</si>
  <si>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</si>
  <si>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</si>
  <si>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</si>
  <si>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</si>
  <si>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</si>
  <si>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</si>
  <si>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</si>
  <si>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</si>
  <si>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</si>
  <si>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</si>
  <si>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</si>
  <si>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</si>
  <si>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</si>
  <si>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</si>
  <si>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</si>
  <si>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</si>
  <si>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</si>
  <si>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</si>
  <si>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</si>
  <si>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</si>
  <si>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</si>
  <si>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</si>
  <si>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</si>
  <si>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</si>
  <si>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</si>
  <si>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</si>
  <si>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</si>
  <si>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</si>
  <si>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</si>
  <si>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</si>
  <si>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</si>
  <si>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</si>
  <si>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</si>
  <si>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</si>
  <si>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</si>
  <si>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</si>
  <si>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</si>
  <si>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</si>
  <si>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</si>
  <si>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</si>
  <si>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</si>
  <si>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</si>
  <si>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</si>
  <si>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</si>
  <si>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</si>
  <si>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</si>
  <si>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</si>
  <si>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</si>
  <si>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</si>
  <si>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</si>
  <si>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</si>
  <si>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</si>
  <si>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</si>
  <si>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</si>
  <si>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</si>
  <si>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</si>
  <si>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</si>
  <si>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</si>
  <si>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</si>
  <si>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</si>
  <si>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</si>
  <si>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</si>
  <si>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</si>
  <si>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</si>
  <si>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</si>
  <si>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</si>
  <si>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</si>
  <si>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</si>
  <si>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</si>
  <si>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</si>
  <si>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</si>
  <si>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</si>
  <si>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</si>
  <si>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</si>
  <si>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</si>
  <si>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</si>
  <si>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</si>
  <si>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</si>
  <si>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</si>
  <si>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</si>
  <si>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</si>
  <si>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</si>
  <si>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</si>
  <si>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</si>
  <si>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</si>
  <si>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</si>
  <si>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</si>
  <si>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</si>
  <si>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</si>
  <si>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</si>
  <si>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</si>
  <si>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</si>
  <si>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</si>
  <si>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</si>
  <si>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</si>
  <si>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</si>
  <si>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</si>
  <si>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</si>
  <si>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</si>
  <si>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</si>
  <si>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</si>
  <si>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</si>
  <si>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</si>
  <si>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</si>
  <si>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</si>
  <si>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</si>
  <si>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</si>
  <si>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</si>
  <si>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</si>
  <si>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</si>
  <si>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</si>
  <si>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</si>
  <si>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</si>
  <si>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</si>
  <si>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</si>
  <si>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</si>
  <si>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</si>
  <si>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</si>
  <si>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</si>
  <si>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</si>
  <si>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</si>
  <si>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</si>
  <si>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</si>
  <si>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</si>
  <si>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</si>
  <si>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</si>
  <si>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</si>
  <si>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</si>
  <si>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</si>
  <si>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</si>
  <si>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</si>
  <si>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</si>
  <si>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</si>
  <si>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</si>
  <si>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</si>
  <si>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</si>
  <si>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</si>
  <si>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</si>
  <si>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</si>
  <si>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</si>
  <si>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</si>
  <si>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</si>
  <si>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</si>
  <si>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</si>
  <si>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</si>
  <si>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</si>
  <si>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</si>
  <si>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</si>
  <si>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</si>
  <si>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</si>
  <si>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</si>
  <si>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</si>
  <si>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</si>
  <si>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</si>
  <si>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</si>
  <si>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</si>
  <si>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</si>
  <si>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</si>
  <si>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</si>
  <si>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</si>
  <si>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</si>
  <si>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</si>
  <si>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</si>
  <si>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</si>
  <si>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</si>
  <si>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</si>
  <si>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</si>
  <si>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</si>
  <si>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</si>
  <si>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</si>
  <si>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</si>
  <si>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</si>
  <si>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</si>
  <si>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</si>
  <si>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</si>
  <si>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</si>
  <si>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</si>
  <si>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</si>
  <si>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</si>
  <si>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</si>
  <si>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</si>
  <si>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</si>
  <si>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</si>
  <si>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</si>
  <si>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</si>
  <si>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</si>
  <si>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</si>
  <si>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</si>
  <si>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</si>
  <si>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</si>
  <si>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</si>
  <si>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</si>
  <si>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</si>
  <si>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</si>
  <si>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</si>
  <si>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</si>
  <si>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</si>
  <si>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</si>
  <si>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</si>
  <si>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</si>
  <si>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</si>
  <si>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</si>
  <si>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</si>
  <si>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</si>
  <si>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</si>
  <si>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</si>
  <si>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</si>
  <si>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</si>
  <si>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</si>
  <si>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</si>
  <si>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</si>
  <si>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</si>
  <si>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</si>
  <si>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</si>
  <si>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</si>
  <si>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</si>
  <si>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</si>
  <si>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</si>
  <si>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</si>
  <si>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</si>
  <si>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</si>
  <si>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</si>
  <si>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</si>
  <si>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</si>
  <si>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</si>
  <si>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</si>
  <si>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</si>
  <si>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</si>
  <si>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</si>
  <si>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</si>
  <si>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</si>
  <si>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</si>
  <si>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</si>
  <si>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</si>
  <si>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</si>
  <si>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</si>
  <si>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</si>
  <si>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</si>
  <si>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</si>
  <si>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</si>
  <si>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</si>
  <si>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</si>
  <si>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</si>
  <si>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</si>
  <si>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</si>
  <si>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</si>
  <si>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</si>
  <si>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</si>
  <si>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</si>
  <si>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</si>
  <si>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</si>
  <si>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</si>
  <si>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</si>
  <si>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</si>
  <si>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</si>
  <si>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</si>
  <si>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</si>
  <si>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</si>
  <si>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</si>
  <si>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</si>
  <si>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</si>
  <si>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</si>
  <si>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</si>
  <si>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</si>
  <si>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</si>
  <si>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</si>
  <si>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</si>
  <si>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</si>
  <si>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</si>
  <si>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</si>
  <si>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</si>
  <si>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</si>
  <si>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</si>
  <si>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</si>
  <si>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</si>
  <si>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</si>
  <si>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</si>
  <si>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</si>
  <si>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</si>
  <si>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</si>
  <si>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</si>
  <si>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</si>
  <si>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</si>
  <si>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</si>
  <si>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</si>
  <si>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</si>
  <si>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</si>
  <si>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</si>
  <si>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</si>
  <si>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</si>
  <si>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</si>
  <si>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</si>
  <si>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</si>
  <si>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</si>
  <si>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</si>
  <si>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</si>
  <si>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</si>
  <si>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</si>
  <si>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</si>
  <si>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</si>
  <si>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</si>
  <si>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</si>
  <si>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</si>
  <si>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</si>
  <si>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</si>
  <si>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</si>
  <si>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</si>
  <si>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</si>
  <si>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</si>
  <si>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</si>
  <si>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</si>
  <si>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</si>
  <si>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</si>
  <si>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</si>
  <si>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</si>
  <si>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</si>
  <si>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</si>
  <si>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</si>
  <si>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</si>
  <si>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</si>
  <si>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</si>
  <si>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</si>
  <si>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</si>
  <si>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</si>
  <si>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</si>
  <si>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</si>
  <si>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</si>
  <si>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</si>
  <si>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</si>
  <si>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</si>
  <si>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</si>
  <si>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</si>
  <si>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</si>
  <si>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</si>
  <si>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</si>
  <si>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</si>
  <si>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</si>
  <si>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</si>
  <si>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</si>
  <si>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</si>
  <si>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</si>
  <si>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</si>
  <si>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</si>
  <si>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</si>
  <si>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</si>
  <si>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</si>
  <si>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</si>
  <si>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</si>
  <si>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</si>
  <si>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</si>
  <si>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</si>
  <si>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</si>
  <si>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</si>
  <si>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</si>
  <si>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</si>
  <si>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</si>
  <si>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</si>
  <si>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</si>
  <si>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</si>
  <si>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</si>
  <si>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</si>
  <si>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</si>
  <si>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</si>
  <si>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</si>
  <si>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</si>
  <si>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</si>
  <si>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</si>
  <si>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</si>
  <si>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</si>
  <si>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</si>
  <si>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</si>
  <si>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</si>
  <si>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</si>
  <si>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</si>
  <si>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</si>
  <si>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</si>
  <si>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</si>
  <si>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</si>
  <si>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</si>
  <si>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</si>
  <si>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</si>
  <si>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</si>
  <si>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</si>
  <si>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</si>
  <si>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</si>
  <si>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</si>
  <si>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</si>
  <si>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</si>
  <si>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</si>
  <si>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</si>
  <si>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</si>
  <si>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</si>
  <si>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</si>
  <si>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</si>
  <si>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</si>
  <si>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</si>
  <si>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</si>
  <si>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</si>
  <si>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</si>
  <si>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</si>
  <si>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</si>
  <si>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</si>
  <si>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</si>
  <si>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</si>
  <si>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</si>
  <si>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</si>
  <si>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</si>
  <si>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</si>
  <si>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</si>
  <si>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</si>
  <si>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</si>
  <si>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</si>
  <si>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</si>
  <si>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</si>
  <si>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</si>
  <si>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</si>
  <si>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</si>
  <si>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</si>
  <si>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</si>
  <si>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</si>
  <si>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</si>
  <si>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</si>
  <si>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</si>
  <si>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</si>
  <si>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</si>
  <si>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</si>
  <si>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</si>
  <si>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</si>
  <si>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</si>
  <si>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</si>
  <si>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</si>
  <si>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</si>
  <si>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</si>
  <si>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</si>
  <si>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</si>
  <si>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</si>
  <si>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</si>
  <si>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</si>
  <si>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</si>
  <si>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</si>
  <si>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</si>
  <si>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</si>
  <si>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</si>
  <si>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</si>
  <si>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</si>
  <si>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</si>
  <si>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</si>
  <si>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</si>
  <si>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</si>
  <si>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</si>
  <si>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</si>
  <si>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</si>
  <si>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</si>
  <si>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</si>
  <si>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</si>
  <si>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</si>
  <si>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</si>
  <si>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</si>
  <si>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</si>
  <si>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</si>
  <si>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</si>
  <si>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</si>
  <si>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</si>
  <si>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</si>
  <si>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</si>
  <si>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</si>
  <si>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</si>
  <si>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</si>
  <si>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</si>
  <si>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</si>
  <si>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</si>
  <si>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</si>
  <si>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</si>
  <si>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</si>
  <si>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</si>
  <si>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</si>
  <si>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</si>
  <si>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</si>
  <si>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</si>
  <si>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</si>
  <si>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</si>
  <si>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</si>
  <si>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</si>
  <si>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</si>
  <si>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</si>
  <si>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</si>
  <si>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</si>
  <si>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</si>
  <si>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</si>
  <si>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</si>
  <si>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</si>
  <si>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</si>
  <si>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</si>
  <si>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</si>
  <si>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</si>
  <si>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</si>
  <si>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</si>
  <si>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</si>
  <si>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</si>
  <si>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</si>
  <si>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</si>
  <si>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</si>
  <si>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</si>
  <si>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</si>
  <si>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</si>
  <si>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</si>
  <si>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</si>
  <si>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</si>
  <si>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</si>
  <si>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</si>
  <si>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</si>
  <si>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</si>
  <si>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</si>
  <si>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</si>
  <si>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</si>
  <si>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</si>
  <si>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</si>
  <si>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</si>
  <si>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</si>
  <si>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</si>
  <si>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</si>
  <si>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</si>
  <si>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</si>
  <si>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</si>
  <si>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</si>
  <si>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</si>
  <si>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</si>
  <si>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</si>
  <si>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</si>
  <si>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</si>
  <si>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</si>
  <si>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</si>
  <si>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</si>
  <si>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</si>
  <si>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</si>
  <si>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</si>
  <si>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</si>
  <si>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</si>
  <si>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</si>
  <si>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</si>
  <si>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</si>
  <si>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</si>
  <si>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</si>
  <si>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</si>
  <si>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</si>
  <si>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</si>
  <si>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</si>
  <si>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</si>
  <si>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</si>
  <si>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</si>
  <si>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</si>
  <si>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</si>
  <si>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</si>
  <si>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</si>
  <si>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</si>
  <si>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</si>
  <si>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</si>
  <si>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</si>
  <si>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</si>
  <si>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</si>
  <si>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</si>
  <si>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</si>
  <si>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</si>
  <si>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</si>
  <si>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</si>
  <si>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</si>
  <si>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</si>
  <si>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</si>
  <si>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</si>
  <si>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</si>
  <si>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</si>
  <si>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</si>
  <si>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</si>
  <si>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</si>
  <si>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</si>
  <si>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</si>
  <si>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</si>
  <si>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</si>
  <si>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</si>
  <si>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</si>
  <si>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</si>
  <si>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</si>
  <si>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</si>
  <si>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</si>
  <si>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</si>
  <si>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</si>
  <si>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</si>
  <si>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</si>
  <si>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</si>
  <si>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</si>
  <si>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</si>
  <si>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</si>
  <si>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</si>
  <si>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</si>
  <si>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</si>
  <si>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</si>
  <si>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</si>
  <si>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</si>
  <si>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</si>
  <si>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</si>
  <si>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</si>
  <si>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</si>
  <si>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</si>
  <si>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</si>
  <si>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</si>
  <si>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</si>
  <si>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</si>
  <si>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</si>
  <si>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</si>
  <si>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</si>
  <si>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</si>
  <si>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</si>
  <si>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</si>
  <si>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</si>
  <si>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</si>
  <si>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</si>
  <si>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</si>
  <si>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</si>
  <si>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</si>
  <si>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</si>
  <si>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</si>
  <si>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</si>
  <si>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</si>
  <si>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</si>
  <si>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</si>
  <si>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</si>
  <si>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</si>
  <si>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</si>
  <si>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</si>
  <si>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</si>
  <si>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</si>
  <si>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</si>
  <si>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</si>
  <si>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</si>
  <si>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</si>
  <si>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</si>
  <si>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</si>
  <si>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</si>
  <si>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</si>
  <si>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</si>
  <si>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</si>
  <si>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</si>
  <si>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</si>
  <si>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</si>
  <si>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</si>
  <si>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</si>
  <si>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</si>
  <si>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</si>
  <si>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</si>
  <si>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</si>
  <si>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</si>
  <si>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</si>
  <si>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</si>
  <si>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</si>
  <si>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</si>
  <si>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</si>
  <si>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</si>
  <si>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</si>
  <si>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</si>
  <si>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</si>
  <si>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</si>
  <si>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</si>
  <si>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</si>
  <si>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</si>
  <si>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</si>
  <si>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</si>
  <si>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</si>
  <si>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</si>
  <si>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</si>
  <si>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</si>
  <si>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</si>
  <si>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</si>
  <si>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</si>
  <si>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</si>
  <si>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</si>
  <si>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</si>
  <si>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</si>
  <si>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</si>
  <si>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</si>
  <si>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</si>
  <si>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</si>
  <si>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</si>
  <si>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</si>
  <si>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</si>
  <si>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</si>
  <si>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</si>
  <si>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</si>
  <si>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</si>
  <si>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</si>
  <si>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</si>
  <si>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</si>
  <si>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</si>
  <si>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</si>
  <si>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</si>
  <si>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</si>
  <si>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</si>
  <si>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</si>
  <si>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</si>
  <si>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</si>
  <si>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</si>
  <si>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</si>
  <si>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</si>
  <si>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</si>
  <si>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</si>
  <si>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</si>
  <si>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</si>
  <si>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</si>
  <si>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</si>
  <si>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</si>
  <si>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</si>
  <si>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</si>
  <si>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</si>
  <si>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</si>
  <si>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</si>
  <si>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</si>
  <si>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</si>
  <si>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</si>
  <si>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</si>
  <si>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</si>
  <si>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</si>
  <si>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</si>
  <si>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</si>
  <si>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</si>
  <si>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</si>
  <si>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</si>
  <si>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</si>
  <si>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</si>
  <si>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</si>
  <si>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</si>
  <si>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</si>
  <si>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</si>
  <si>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</si>
  <si>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</si>
  <si>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</si>
  <si>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</si>
  <si>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</si>
  <si>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</si>
  <si>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</si>
  <si>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</si>
  <si>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</si>
  <si>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</si>
  <si>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</si>
  <si>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</si>
  <si>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</si>
  <si>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</si>
  <si>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</si>
  <si>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</si>
  <si>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</si>
  <si>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</si>
  <si>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</si>
  <si>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</si>
  <si>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</si>
  <si>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</si>
  <si>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</si>
  <si>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</si>
  <si>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</si>
  <si>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</si>
  <si>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</si>
  <si>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</si>
  <si>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</si>
  <si>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</si>
  <si>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</si>
  <si>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</si>
  <si>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</si>
  <si>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</si>
  <si>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</si>
  <si>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</si>
  <si>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</si>
  <si>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</si>
  <si>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</si>
  <si>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</si>
  <si>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</si>
  <si>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</si>
  <si>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</si>
  <si>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</si>
  <si>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</si>
  <si>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</si>
  <si>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</si>
  <si>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</si>
  <si>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</si>
  <si>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</si>
  <si>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</si>
  <si>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</si>
  <si>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</si>
  <si>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</si>
  <si>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</si>
  <si>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</si>
  <si>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</si>
  <si>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</si>
  <si>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</si>
  <si>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</si>
  <si>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</si>
  <si>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</si>
  <si>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</si>
  <si>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</si>
  <si>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</si>
  <si>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</si>
  <si>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</si>
  <si>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</si>
  <si>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</si>
  <si>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</si>
  <si>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</si>
  <si>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</si>
  <si>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</si>
  <si>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</si>
  <si>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</si>
  <si>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</si>
  <si>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</si>
  <si>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</si>
  <si>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</si>
  <si>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</si>
  <si>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</si>
  <si>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</si>
  <si>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</si>
  <si>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</si>
  <si>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</si>
  <si>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</si>
  <si>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</si>
  <si>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</si>
  <si>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</si>
  <si>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</si>
  <si>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</si>
  <si>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</si>
  <si>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</si>
  <si>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</si>
  <si>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</si>
  <si>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</si>
  <si>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</si>
  <si>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</si>
  <si>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</si>
  <si>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</si>
  <si>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</si>
  <si>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</si>
  <si>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</si>
  <si>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</si>
  <si>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</si>
  <si>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</si>
  <si>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</si>
  <si>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</si>
  <si>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</si>
  <si>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</si>
  <si>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</si>
  <si>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</si>
  <si>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</si>
  <si>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</si>
  <si>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</si>
  <si>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</si>
  <si>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</si>
  <si>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</si>
  <si>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</si>
  <si>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</si>
  <si>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</si>
  <si>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</si>
  <si>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</si>
  <si>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</si>
  <si>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</si>
  <si>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</si>
  <si>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</si>
  <si>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</si>
  <si>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</si>
  <si>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</si>
  <si>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</si>
  <si>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</si>
  <si>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</si>
  <si>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</si>
  <si>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</si>
  <si>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</si>
  <si>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</si>
  <si>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</si>
  <si>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</si>
  <si>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</si>
  <si>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</si>
  <si>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</si>
  <si>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</si>
  <si>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</si>
  <si>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</si>
  <si>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</si>
  <si>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</si>
  <si>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</si>
  <si>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</si>
  <si>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</si>
  <si>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</si>
  <si>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</si>
  <si>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</si>
  <si>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</si>
  <si>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</si>
  <si>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</si>
  <si>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</si>
  <si>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</si>
  <si>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</si>
  <si>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</si>
  <si>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</si>
  <si>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</si>
  <si>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</si>
  <si>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</si>
  <si>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</si>
  <si>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</si>
  <si>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</si>
  <si>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</si>
  <si>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</si>
  <si>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</si>
  <si>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</si>
  <si>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</si>
  <si>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</si>
  <si>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</si>
  <si>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</si>
  <si>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</si>
  <si>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</si>
  <si>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</si>
  <si>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</si>
  <si>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</si>
  <si>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</si>
  <si>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</si>
  <si>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</si>
  <si>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</si>
  <si>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</si>
  <si>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</si>
  <si>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</si>
  <si>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</si>
  <si>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</si>
  <si>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</si>
  <si>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</si>
  <si>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</si>
  <si>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</si>
  <si>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</si>
  <si>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</si>
  <si>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</si>
  <si>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</si>
  <si>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</si>
  <si>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</si>
  <si>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</si>
  <si>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</si>
  <si>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</si>
  <si>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</si>
  <si>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</si>
  <si>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</si>
  <si>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</si>
  <si>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</si>
  <si>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</si>
  <si>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</si>
  <si>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</si>
  <si>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</si>
  <si>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</si>
  <si>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</si>
  <si>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</si>
  <si>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</si>
  <si>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</si>
  <si>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</si>
  <si>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</si>
  <si>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</si>
  <si>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</si>
  <si>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</si>
  <si>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</si>
  <si>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</si>
  <si>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</si>
  <si>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</si>
  <si>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</si>
  <si>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</si>
  <si>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</si>
  <si>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</si>
  <si>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</si>
  <si>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</si>
  <si>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</si>
  <si>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</si>
  <si>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</si>
  <si>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</si>
  <si>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</si>
  <si>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</si>
  <si>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</si>
  <si>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</si>
  <si>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</si>
  <si>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</si>
  <si>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</si>
  <si>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</si>
  <si>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</si>
  <si>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</si>
  <si>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</si>
  <si>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</si>
  <si>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</si>
  <si>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</si>
  <si>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</si>
  <si>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</si>
  <si>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</si>
  <si>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</si>
  <si>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</si>
  <si>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</si>
  <si>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</si>
  <si>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</si>
  <si>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</si>
  <si>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</si>
  <si>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</si>
  <si>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</si>
  <si>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</si>
  <si>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</si>
  <si>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</si>
  <si>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</si>
  <si>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</si>
  <si>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</si>
  <si>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</si>
  <si>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</si>
  <si>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</si>
  <si>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</si>
  <si>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</si>
  <si>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</si>
  <si>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</si>
  <si>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</si>
  <si>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</si>
  <si>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</si>
  <si>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</si>
  <si>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</si>
  <si>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</si>
  <si>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</si>
  <si>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</si>
  <si>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</si>
  <si>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</si>
  <si>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</si>
  <si>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</si>
  <si>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</si>
  <si>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</si>
  <si>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</si>
  <si>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</si>
  <si>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</si>
  <si>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</si>
  <si>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</si>
  <si>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</si>
  <si>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</si>
  <si>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</si>
  <si>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</si>
  <si>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</si>
  <si>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</si>
  <si>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</si>
  <si>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</si>
  <si>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</si>
  <si>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</si>
  <si>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</si>
  <si>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</si>
  <si>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</si>
  <si>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</si>
  <si>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</si>
  <si>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</si>
  <si>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</si>
  <si>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</si>
  <si>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</si>
  <si>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</si>
  <si>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</si>
  <si>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</si>
  <si>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</si>
  <si>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</si>
  <si>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</si>
  <si>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</si>
  <si>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</si>
  <si>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</si>
  <si>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</si>
  <si>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</si>
  <si>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</si>
  <si>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</si>
  <si>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</si>
  <si>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</si>
  <si>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</si>
  <si>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</si>
  <si>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</si>
  <si>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</si>
  <si>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</si>
  <si>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</si>
  <si>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</si>
  <si>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</si>
  <si>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</si>
  <si>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</si>
  <si>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</si>
  <si>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</si>
  <si>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</si>
  <si>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</si>
  <si>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</si>
  <si>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</si>
  <si>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</si>
  <si>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</si>
  <si>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</si>
  <si>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</si>
  <si>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</si>
  <si>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</si>
  <si>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</si>
  <si>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</si>
  <si>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</si>
  <si>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</si>
  <si>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</si>
  <si>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</si>
  <si>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</si>
  <si>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</si>
  <si>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</si>
  <si>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</si>
  <si>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</si>
  <si>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</si>
  <si>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</si>
  <si>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</si>
  <si>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</si>
  <si>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</si>
  <si>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</si>
  <si>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</si>
  <si>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</si>
  <si>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</si>
  <si>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</si>
  <si>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</si>
  <si>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</si>
  <si>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</si>
  <si>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</si>
  <si>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</si>
  <si>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</si>
  <si>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</si>
  <si>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</si>
  <si>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</si>
  <si>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</si>
  <si>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</si>
  <si>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</si>
  <si>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</si>
  <si>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</si>
  <si>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</si>
  <si>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</si>
  <si>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</si>
  <si>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</si>
  <si>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</si>
  <si>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</si>
  <si>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</si>
  <si>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</si>
  <si>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</si>
  <si>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</si>
  <si>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</si>
  <si>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</si>
  <si>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</si>
  <si>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</si>
  <si>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</si>
  <si>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</si>
  <si>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</si>
  <si>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</si>
  <si>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</si>
  <si>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</si>
  <si>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</si>
  <si>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</si>
  <si>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</si>
  <si>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</si>
  <si>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</si>
  <si>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</si>
  <si>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</si>
  <si>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</si>
  <si>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</si>
  <si>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</si>
  <si>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</si>
  <si>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</si>
  <si>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</si>
  <si>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</si>
  <si>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</si>
  <si>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</si>
  <si>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</si>
  <si>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</si>
  <si>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</si>
  <si>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</si>
  <si>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</si>
  <si>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</si>
  <si>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</si>
  <si>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</si>
  <si>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</si>
  <si>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</si>
  <si>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</si>
  <si>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</si>
  <si>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</si>
  <si>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</si>
  <si>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</si>
  <si>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</si>
  <si>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</si>
  <si>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</si>
  <si>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</si>
  <si>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</si>
  <si>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</si>
  <si>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</si>
  <si>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</si>
  <si>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</si>
  <si>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</si>
  <si>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</si>
  <si>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</si>
  <si>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</si>
  <si>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</si>
  <si>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</si>
  <si>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</si>
  <si>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</si>
  <si>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</si>
  <si>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</si>
  <si>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</si>
  <si>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</si>
  <si>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</si>
  <si>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</si>
  <si>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</si>
  <si>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</si>
  <si>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</si>
  <si>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</si>
  <si>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</si>
  <si>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</si>
  <si>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</si>
  <si>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</si>
  <si>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</si>
  <si>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</si>
  <si>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</si>
  <si>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</si>
  <si>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</si>
  <si>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</si>
  <si>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</si>
  <si>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</si>
  <si>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</si>
  <si>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</si>
  <si>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</si>
  <si>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</si>
  <si>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</si>
  <si>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</si>
  <si>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</si>
  <si>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</si>
  <si>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</si>
  <si>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</si>
  <si>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</si>
  <si>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</si>
  <si>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</si>
  <si>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</si>
  <si>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</si>
  <si>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</si>
  <si>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</si>
  <si>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</si>
  <si>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</si>
  <si>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</si>
  <si>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</si>
  <si>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</si>
  <si>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</si>
  <si>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</si>
  <si>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</si>
  <si>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</si>
  <si>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</si>
  <si>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</si>
  <si>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</si>
  <si>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</si>
  <si>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</si>
  <si>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</si>
  <si>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</si>
  <si>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</si>
  <si>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</si>
  <si>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</si>
  <si>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</si>
  <si>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</si>
  <si>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</si>
  <si>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</si>
  <si>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</si>
  <si>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</si>
  <si>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</si>
  <si>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</si>
  <si>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</si>
  <si>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</si>
  <si>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</si>
  <si>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</si>
  <si>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</si>
  <si>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</si>
  <si>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</si>
  <si>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</si>
  <si>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</si>
  <si>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</si>
  <si>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</si>
  <si>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</si>
  <si>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</si>
  <si>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</si>
  <si>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</si>
  <si>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</si>
  <si>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</si>
  <si>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</si>
  <si>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</si>
  <si>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</si>
  <si>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</si>
  <si>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</si>
  <si>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</si>
  <si>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</si>
  <si>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</si>
  <si>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</si>
  <si>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</si>
  <si>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</si>
  <si>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</si>
  <si>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</si>
  <si>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</si>
  <si>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</si>
  <si>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</si>
  <si>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</si>
  <si>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</si>
  <si>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</si>
  <si>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</si>
  <si>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</si>
  <si>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</si>
  <si>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</si>
  <si>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</si>
  <si>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</si>
  <si>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</si>
  <si>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</si>
  <si>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</si>
  <si>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</si>
  <si>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</si>
  <si>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</si>
  <si>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</si>
  <si>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</si>
  <si>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</si>
  <si>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</si>
  <si>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</si>
  <si>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</si>
  <si>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</si>
  <si>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</si>
  <si>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</si>
  <si>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</si>
  <si>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</si>
  <si>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</si>
  <si>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</si>
  <si>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</si>
  <si>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</si>
  <si>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</si>
  <si>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</si>
  <si>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</si>
  <si>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</si>
  <si>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</si>
  <si>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</si>
  <si>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</si>
  <si>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</si>
  <si>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</si>
  <si>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</si>
  <si>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</si>
  <si>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</si>
  <si>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</si>
  <si>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</si>
  <si>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</si>
  <si>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</si>
  <si>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</si>
  <si>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</si>
  <si>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</si>
  <si>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</si>
  <si>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</si>
  <si>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</si>
  <si>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</si>
  <si>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</si>
  <si>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</si>
  <si>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</si>
  <si>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</si>
  <si>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</si>
  <si>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</si>
  <si>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</si>
  <si>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</si>
  <si>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</si>
  <si>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</si>
  <si>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</si>
  <si>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</si>
  <si>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</si>
  <si>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</si>
  <si>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</si>
  <si>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</si>
  <si>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</si>
  <si>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</si>
  <si>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</si>
  <si>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</si>
  <si>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</si>
  <si>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</si>
  <si>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</si>
  <si>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</si>
  <si>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</si>
  <si>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</si>
  <si>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</si>
  <si>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</si>
  <si>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</si>
  <si>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</si>
  <si>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</si>
  <si>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</si>
  <si>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</si>
  <si>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</si>
  <si>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</si>
  <si>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</si>
  <si>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</si>
  <si>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</si>
  <si>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</si>
  <si>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</si>
  <si>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</si>
  <si>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</si>
  <si>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</si>
  <si>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</si>
  <si>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</si>
  <si>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</si>
  <si>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</si>
  <si>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</si>
  <si>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</si>
  <si>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</si>
  <si>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</si>
  <si>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</si>
  <si>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</si>
  <si>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</si>
  <si>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</si>
  <si>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</si>
  <si>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</si>
  <si>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</si>
  <si>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</si>
  <si>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</si>
  <si>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</si>
  <si>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</si>
  <si>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</si>
  <si>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</si>
  <si>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</si>
  <si>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</si>
  <si>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</si>
  <si>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</si>
  <si>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</si>
  <si>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</si>
  <si>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</si>
  <si>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</si>
  <si>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</si>
  <si>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</si>
  <si>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</si>
  <si>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</si>
  <si>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</si>
  <si>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</si>
  <si>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</si>
  <si>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</si>
  <si>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</si>
  <si>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</si>
  <si>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</si>
  <si>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</si>
  <si>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</si>
  <si>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</si>
  <si>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</si>
  <si>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</si>
  <si>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</si>
  <si>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</si>
  <si>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</si>
  <si>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</si>
  <si>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</si>
  <si>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</si>
  <si>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</si>
  <si>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</si>
  <si>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</si>
  <si>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</si>
  <si>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</si>
  <si>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</si>
  <si>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</si>
  <si>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</si>
  <si>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</si>
  <si>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</si>
  <si>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</si>
  <si>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</si>
  <si>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</si>
  <si>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</si>
  <si>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</si>
  <si>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</si>
  <si>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</si>
  <si>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</si>
  <si>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</si>
  <si>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</si>
  <si>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</si>
  <si>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</si>
  <si>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</si>
  <si>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</si>
  <si>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</si>
  <si>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</si>
  <si>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</si>
  <si>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</si>
  <si>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</si>
  <si>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</si>
  <si>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</si>
  <si>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</si>
  <si>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</si>
  <si>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</si>
  <si>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</si>
  <si>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</si>
  <si>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</si>
  <si>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</si>
  <si>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</si>
  <si>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</si>
  <si>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</si>
  <si>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</si>
  <si>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</si>
  <si>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</si>
  <si>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</si>
  <si>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</si>
  <si>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</si>
  <si>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</si>
  <si>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</si>
  <si>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</si>
  <si>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</si>
  <si>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</si>
  <si>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</si>
  <si>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</si>
  <si>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</si>
  <si>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</si>
  <si>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</si>
  <si>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</si>
  <si>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</si>
  <si>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</si>
  <si>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</si>
  <si>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</si>
  <si>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</si>
  <si>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</si>
  <si>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</si>
  <si>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</si>
  <si>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</si>
  <si>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</si>
  <si>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</si>
  <si>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</si>
  <si>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</si>
  <si>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</si>
  <si>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</si>
  <si>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</si>
  <si>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</si>
  <si>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</si>
  <si>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</si>
  <si>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</si>
  <si>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</si>
  <si>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</si>
  <si>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</si>
  <si>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</si>
  <si>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</si>
  <si>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</si>
  <si>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</si>
  <si>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</si>
  <si>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</si>
  <si>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</si>
  <si>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</si>
  <si>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</si>
  <si>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</si>
  <si>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</si>
  <si>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</si>
  <si>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</si>
  <si>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</si>
  <si>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</si>
  <si>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</si>
  <si>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</si>
  <si>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</si>
  <si>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</si>
  <si>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</si>
  <si>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</si>
  <si>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</si>
  <si>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</si>
  <si>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</si>
  <si>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</si>
  <si>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</si>
  <si>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</si>
  <si>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</si>
  <si>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</si>
  <si>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</si>
  <si>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</si>
  <si>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</si>
  <si>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</si>
  <si>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</si>
  <si>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</si>
  <si>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</si>
  <si>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</si>
  <si>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</si>
  <si>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</si>
  <si>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</si>
  <si>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</si>
  <si>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</si>
  <si>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</si>
  <si>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</si>
  <si>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</si>
  <si>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</si>
  <si>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</si>
  <si>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</si>
  <si>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</si>
  <si>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</si>
  <si>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</si>
  <si>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</si>
  <si>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</si>
  <si>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</si>
  <si>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</si>
  <si>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</si>
  <si>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</si>
  <si>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</si>
  <si>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</si>
  <si>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</si>
  <si>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</si>
  <si>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</si>
  <si>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</si>
  <si>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</si>
  <si>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</si>
  <si>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</si>
  <si>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</si>
  <si>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</si>
  <si>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</si>
  <si>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</si>
  <si>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</si>
  <si>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</si>
  <si>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</si>
  <si>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</si>
  <si>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</si>
  <si>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</si>
  <si>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</si>
  <si>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</si>
  <si>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</si>
  <si>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</si>
  <si>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</si>
  <si>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</si>
  <si>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</si>
  <si>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</si>
  <si>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</si>
  <si>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</si>
  <si>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</si>
  <si>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</si>
  <si>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</si>
  <si>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</si>
  <si>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</si>
  <si>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</si>
  <si>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</si>
  <si>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</si>
  <si>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</si>
  <si>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</si>
  <si>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</si>
  <si>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</si>
  <si>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</si>
  <si>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</si>
  <si>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</si>
  <si>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</si>
  <si>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</si>
  <si>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</si>
  <si>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</si>
  <si>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</si>
  <si>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</si>
  <si>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</si>
  <si>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</si>
  <si>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</si>
  <si>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</si>
  <si>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</si>
  <si>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</si>
  <si>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</si>
  <si>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</si>
  <si>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</si>
  <si>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</si>
  <si>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</si>
  <si>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</si>
  <si>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</si>
  <si>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</si>
  <si>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</si>
  <si>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</si>
  <si>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</si>
  <si>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</si>
  <si>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</si>
  <si>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</si>
  <si>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</si>
  <si>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</si>
  <si>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</si>
  <si>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</si>
  <si>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</si>
  <si>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</si>
  <si>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</si>
  <si>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</si>
  <si>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</si>
  <si>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</si>
  <si>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</si>
  <si>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</si>
  <si>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</si>
  <si>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</si>
  <si>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</si>
  <si>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</si>
  <si>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</si>
  <si>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</si>
  <si>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</si>
  <si>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</si>
  <si>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</si>
  <si>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</si>
  <si>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</si>
  <si>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</si>
  <si>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</si>
  <si>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</si>
  <si>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</si>
  <si>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</si>
  <si>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</si>
  <si>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</si>
  <si>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</si>
  <si>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</si>
  <si>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</si>
  <si>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</si>
  <si>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</si>
  <si>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</si>
  <si>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</si>
  <si>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</si>
  <si>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</si>
  <si>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</si>
  <si>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</si>
  <si>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</si>
  <si>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</si>
  <si>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</si>
  <si>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</si>
  <si>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</si>
  <si>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</si>
  <si>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</si>
  <si>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</si>
  <si>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</si>
  <si>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</si>
  <si>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</si>
  <si>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</si>
  <si>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</si>
  <si>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</si>
  <si>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</si>
  <si>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</si>
  <si>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</si>
  <si>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</si>
  <si>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</si>
  <si>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</si>
  <si>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</si>
  <si>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</si>
  <si>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</si>
  <si>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</si>
  <si>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</si>
  <si>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</si>
  <si>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</si>
  <si>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</si>
  <si>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</si>
  <si>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</si>
  <si>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</si>
  <si>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</si>
  <si>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</si>
  <si>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</si>
  <si>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</si>
  <si>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</si>
  <si>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</si>
  <si>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</si>
  <si>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</si>
  <si>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</si>
  <si>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</si>
  <si>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</si>
  <si>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</si>
  <si>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</si>
  <si>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</si>
  <si>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</si>
  <si>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</si>
  <si>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</si>
  <si>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</si>
  <si>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</si>
  <si>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</si>
  <si>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</si>
  <si>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</si>
  <si>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</si>
  <si>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</si>
  <si>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</si>
  <si>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</si>
  <si>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</si>
  <si>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</si>
  <si>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</si>
  <si>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</si>
  <si>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</si>
  <si>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</si>
  <si>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</si>
  <si>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</si>
  <si>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</si>
  <si>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</si>
  <si>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</si>
  <si>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</si>
  <si>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</si>
  <si>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</si>
  <si>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</si>
  <si>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</si>
  <si>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</si>
  <si>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</si>
  <si>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</si>
  <si>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</si>
  <si>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</si>
  <si>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</si>
  <si>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</si>
  <si>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</si>
  <si>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</si>
  <si>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</si>
  <si>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</si>
  <si>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</si>
  <si>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</si>
  <si>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</si>
  <si>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</si>
  <si>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</si>
  <si>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</si>
  <si>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</si>
  <si>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</si>
  <si>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</si>
  <si>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</si>
  <si>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</si>
  <si>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</si>
  <si>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</si>
  <si>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</si>
  <si>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</si>
  <si>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</si>
  <si>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</si>
  <si>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</si>
  <si>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</si>
  <si>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</si>
  <si>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</si>
  <si>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</si>
  <si>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</si>
  <si>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</si>
  <si>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</si>
  <si>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</si>
  <si>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</si>
  <si>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</si>
  <si>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</si>
  <si>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</si>
  <si>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</si>
  <si>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</si>
  <si>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</si>
  <si>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</si>
  <si>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</si>
  <si>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</si>
  <si>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</si>
  <si>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</si>
  <si>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</si>
  <si>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</si>
  <si>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</si>
  <si>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</si>
  <si>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</si>
  <si>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</si>
  <si>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</si>
  <si>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</si>
  <si>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</si>
  <si>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</si>
  <si>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</si>
  <si>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</si>
  <si>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</si>
  <si>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</si>
  <si>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</si>
  <si>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</si>
  <si>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</si>
  <si>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</si>
  <si>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</si>
  <si>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</si>
  <si>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</si>
  <si>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</si>
  <si>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</si>
  <si>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</si>
  <si>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</si>
  <si>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</si>
  <si>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</si>
  <si>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</si>
  <si>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</si>
  <si>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</si>
  <si>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</si>
  <si>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</si>
  <si>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</si>
  <si>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</si>
  <si>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</si>
  <si>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</si>
  <si>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</si>
  <si>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</si>
  <si>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</si>
  <si>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</si>
  <si>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</si>
  <si>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</si>
  <si>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</si>
  <si>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</si>
  <si>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</si>
  <si>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</si>
  <si>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</si>
  <si>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</si>
  <si>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</si>
  <si>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</si>
  <si>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</si>
  <si>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</si>
  <si>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</si>
  <si>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</si>
  <si>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</si>
  <si>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</si>
  <si>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</si>
  <si>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</si>
  <si>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</si>
  <si>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</si>
  <si>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</si>
  <si>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</si>
  <si>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</si>
  <si>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</si>
  <si>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</si>
  <si>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</si>
  <si>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</si>
  <si>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</si>
  <si>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</si>
  <si>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</si>
  <si>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</si>
  <si>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</si>
  <si>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</si>
  <si>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</si>
  <si>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</si>
  <si>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</si>
  <si>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</si>
  <si>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</si>
  <si>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</si>
  <si>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</si>
  <si>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</si>
  <si>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</si>
  <si>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</si>
  <si>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</si>
  <si>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</si>
  <si>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</si>
  <si>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</si>
  <si>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</si>
  <si>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</si>
  <si>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</si>
  <si>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</si>
  <si>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</si>
  <si>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</si>
  <si>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</si>
  <si>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</si>
  <si>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</si>
  <si>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</si>
  <si>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</si>
  <si>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</si>
  <si>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</si>
  <si>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</si>
  <si>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</si>
  <si>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</si>
  <si>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</si>
  <si>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</si>
  <si>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</si>
  <si>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</si>
  <si>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</si>
  <si>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</si>
  <si>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</si>
  <si>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</si>
  <si>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</si>
  <si>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</si>
  <si>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</si>
  <si>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</si>
  <si>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</si>
  <si>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</si>
  <si>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</si>
  <si>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</si>
  <si>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</si>
  <si>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</si>
  <si>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</si>
  <si>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</si>
  <si>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</si>
  <si>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</si>
  <si>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</si>
  <si>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</si>
  <si>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</si>
  <si>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</si>
  <si>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</si>
  <si>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</si>
  <si>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</si>
  <si>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</si>
  <si>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</si>
  <si>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</si>
  <si>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</si>
  <si>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</si>
  <si>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</si>
  <si>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</si>
  <si>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</si>
  <si>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</si>
  <si>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</si>
  <si>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</si>
  <si>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</si>
  <si>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</si>
  <si>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</si>
  <si>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</si>
  <si>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</si>
  <si>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</si>
  <si>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</si>
  <si>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</si>
  <si>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</si>
  <si>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</si>
  <si>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</si>
  <si>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</si>
  <si>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</si>
  <si>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</si>
  <si>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</si>
  <si>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</si>
  <si>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</si>
  <si>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</si>
  <si>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</si>
  <si>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</si>
  <si>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</si>
  <si>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</si>
  <si>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</si>
  <si>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</si>
  <si>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</si>
  <si>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</si>
  <si>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</si>
  <si>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</si>
  <si>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</si>
  <si>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</si>
  <si>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</si>
  <si>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</si>
  <si>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</si>
  <si>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</si>
  <si>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</si>
  <si>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</si>
  <si>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</si>
  <si>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</si>
  <si>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</si>
  <si>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</si>
  <si>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</si>
  <si>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</si>
  <si>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</si>
  <si>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</si>
  <si>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</si>
  <si>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</si>
  <si>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</si>
  <si>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</si>
  <si>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</si>
  <si>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</si>
  <si>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</si>
  <si>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</si>
  <si>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</si>
  <si>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</si>
  <si>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</si>
  <si>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</si>
  <si>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</si>
  <si>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</si>
  <si>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</si>
  <si>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</si>
  <si>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</si>
  <si>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</si>
  <si>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</si>
  <si>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</si>
  <si>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</si>
  <si>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</si>
  <si>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</si>
  <si>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</si>
  <si>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</si>
  <si>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</si>
  <si>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</si>
  <si>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</si>
  <si>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</si>
  <si>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</si>
  <si>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</si>
  <si>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</si>
  <si>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</si>
  <si>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</si>
  <si>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</si>
  <si>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</si>
  <si>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</si>
  <si>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</si>
  <si>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</si>
  <si>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</si>
  <si>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</si>
  <si>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</si>
  <si>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</si>
  <si>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</si>
  <si>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</si>
  <si>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</si>
  <si>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</si>
  <si>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</si>
  <si>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</si>
  <si>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</si>
  <si>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</si>
  <si>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</si>
  <si>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</si>
  <si>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</si>
  <si>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</si>
  <si>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</si>
  <si>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</si>
  <si>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</si>
  <si>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</si>
  <si>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</si>
  <si>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</si>
  <si>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</si>
  <si>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</si>
  <si>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</si>
  <si>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</si>
  <si>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</si>
  <si>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</si>
  <si>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</si>
  <si>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</si>
  <si>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</si>
  <si>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</si>
  <si>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</si>
  <si>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</si>
  <si>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</si>
  <si>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</si>
  <si>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</si>
  <si>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</si>
  <si>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</si>
  <si>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</si>
  <si>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</si>
  <si>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</si>
  <si>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</si>
  <si>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</si>
  <si>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</si>
  <si>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</si>
  <si>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</si>
  <si>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</si>
  <si>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</si>
  <si>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</si>
  <si>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</si>
  <si>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</si>
  <si>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</si>
  <si>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</si>
  <si>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</si>
  <si>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</si>
  <si>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</si>
  <si>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</si>
  <si>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</si>
  <si>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</si>
  <si>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</si>
  <si>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</si>
  <si>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</si>
  <si>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</si>
  <si>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</si>
  <si>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</si>
  <si>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</si>
  <si>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</si>
  <si>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</si>
  <si>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</si>
  <si>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</si>
  <si>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</si>
  <si>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</si>
  <si>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</si>
  <si>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</si>
  <si>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</si>
  <si>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</si>
  <si>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</si>
  <si>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</si>
  <si>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</si>
  <si>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</si>
  <si>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</si>
  <si>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</si>
  <si>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</si>
  <si>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</si>
  <si>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</si>
  <si>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</si>
  <si>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</si>
  <si>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</si>
  <si>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</si>
  <si>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</si>
  <si>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</si>
  <si>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</si>
  <si>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</si>
  <si>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</si>
  <si>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</si>
  <si>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</si>
  <si>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</si>
  <si>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</si>
  <si>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</si>
  <si>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</si>
  <si>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</si>
  <si>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</si>
  <si>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</si>
  <si>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</si>
  <si>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</si>
  <si>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</si>
  <si>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</si>
  <si>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</si>
  <si>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</si>
  <si>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</si>
  <si>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</si>
  <si>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</si>
  <si>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</si>
  <si>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</si>
  <si>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</si>
  <si>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</si>
  <si>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</si>
  <si>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</si>
  <si>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</si>
  <si>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</si>
  <si>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</si>
  <si>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</si>
  <si>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</si>
  <si>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</si>
  <si>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</si>
  <si>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</si>
  <si>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</si>
  <si>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</si>
  <si>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</si>
  <si>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</si>
  <si>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</si>
  <si>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</si>
  <si>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</si>
  <si>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</si>
  <si>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</si>
  <si>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</si>
  <si>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</si>
  <si>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</si>
  <si>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</si>
  <si>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</si>
  <si>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</si>
  <si>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</si>
  <si>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</si>
  <si>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</si>
  <si>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</si>
  <si>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</si>
  <si>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</si>
  <si>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</si>
  <si>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</si>
  <si>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</si>
  <si>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</si>
  <si>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</si>
  <si>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</si>
  <si>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</si>
  <si>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</si>
  <si>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</si>
  <si>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</si>
  <si>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</si>
  <si>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</si>
  <si>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</si>
  <si>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</si>
  <si>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</si>
  <si>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</si>
  <si>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</si>
  <si>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</si>
  <si>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</si>
  <si>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</si>
  <si>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</si>
  <si>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</si>
  <si>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</si>
  <si>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</si>
  <si>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</si>
  <si>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</si>
  <si>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</si>
  <si>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</si>
  <si>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</si>
  <si>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</si>
  <si>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</si>
  <si>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</si>
  <si>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</si>
  <si>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</si>
  <si>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</si>
  <si>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</si>
  <si>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</si>
  <si>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</si>
  <si>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</si>
  <si>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</si>
  <si>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</si>
  <si>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</si>
  <si>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</si>
  <si>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</si>
  <si>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</si>
  <si>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</si>
  <si>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</si>
  <si>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</si>
  <si>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</si>
  <si>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</si>
  <si>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</si>
  <si>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</si>
  <si>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</si>
  <si>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</si>
  <si>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</si>
  <si>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</si>
  <si>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</si>
  <si>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</si>
  <si>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</si>
  <si>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</si>
  <si>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</si>
  <si>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</si>
  <si>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</si>
  <si>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</si>
  <si>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</si>
  <si>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</si>
  <si>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</si>
  <si>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</si>
  <si>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</si>
  <si>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</si>
  <si>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</si>
  <si>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</si>
  <si>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</si>
  <si>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</si>
  <si>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</si>
  <si>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</si>
  <si>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</si>
  <si>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</si>
  <si>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</si>
  <si>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</si>
  <si>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</si>
  <si>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</si>
  <si>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</si>
  <si>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</si>
  <si>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</si>
  <si>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</si>
  <si>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</si>
  <si>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</si>
  <si>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</si>
  <si>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</si>
  <si>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</si>
  <si>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</si>
  <si>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</si>
  <si>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</si>
  <si>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</si>
  <si>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</si>
  <si>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</si>
  <si>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</si>
  <si>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</si>
  <si>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</si>
  <si>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</si>
  <si>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</si>
  <si>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</si>
  <si>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</si>
  <si>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</si>
  <si>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</si>
  <si>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</si>
  <si>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</si>
  <si>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</si>
  <si>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</si>
  <si>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</si>
  <si>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</si>
  <si>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</si>
  <si>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</si>
  <si>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</si>
  <si>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</si>
  <si>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</si>
  <si>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</si>
  <si>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</si>
  <si>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</si>
  <si>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</si>
  <si>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</si>
  <si>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</si>
  <si>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</si>
  <si>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</si>
  <si>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</si>
  <si>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</si>
  <si>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</si>
  <si>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</si>
  <si>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</si>
  <si>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</si>
  <si>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</si>
  <si>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</si>
  <si>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</si>
  <si>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</si>
  <si>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</si>
  <si>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</si>
  <si>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</si>
  <si>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</si>
  <si>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</si>
  <si>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</si>
  <si>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</si>
  <si>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</si>
  <si>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</si>
  <si>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</si>
  <si>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</si>
  <si>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</si>
  <si>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</si>
  <si>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</si>
  <si>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</si>
  <si>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</si>
  <si>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</si>
  <si>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</si>
  <si>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</si>
  <si>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</si>
  <si>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</si>
  <si>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</si>
  <si>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</si>
  <si>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</si>
  <si>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</si>
  <si>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</si>
  <si>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</si>
  <si>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</si>
  <si>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</si>
  <si>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</si>
  <si>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</si>
  <si>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</si>
  <si>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</si>
  <si>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</si>
  <si>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</si>
  <si>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</si>
  <si>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</si>
  <si>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</si>
  <si>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</si>
  <si>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</si>
  <si>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</si>
  <si>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</si>
  <si>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</si>
  <si>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</si>
  <si>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</si>
  <si>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</si>
  <si>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</si>
  <si>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</si>
  <si>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</si>
  <si>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</si>
  <si>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</si>
  <si>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</si>
  <si>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</si>
  <si>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</si>
  <si>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</si>
  <si>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</si>
  <si>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</si>
  <si>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</si>
  <si>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</si>
  <si>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</si>
  <si>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</si>
  <si>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</si>
  <si>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</si>
  <si>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</si>
  <si>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</si>
  <si>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</si>
  <si>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</si>
  <si>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</si>
  <si>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</si>
  <si>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</si>
  <si>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</si>
  <si>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</si>
  <si>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</si>
  <si>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</si>
  <si>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</si>
  <si>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</si>
  <si>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</si>
  <si>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</si>
  <si>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</si>
  <si>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</si>
  <si>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</si>
  <si>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</si>
  <si>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</si>
  <si>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</si>
  <si>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</si>
  <si>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</si>
  <si>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</si>
  <si>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</si>
  <si>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</si>
  <si>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</si>
  <si>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</si>
  <si>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</si>
  <si>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</si>
  <si>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</si>
  <si>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</si>
  <si>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</si>
  <si>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</si>
  <si>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</si>
  <si>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</si>
  <si>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</si>
  <si>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</si>
  <si>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</si>
  <si>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</si>
  <si>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</si>
  <si>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</si>
  <si>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</si>
  <si>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</si>
  <si>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</si>
  <si>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</si>
  <si>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</si>
  <si>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</si>
  <si>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</si>
  <si>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</si>
  <si>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</si>
  <si>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</si>
  <si>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</si>
  <si>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</si>
  <si>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</si>
  <si>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</si>
  <si>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</si>
  <si>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</si>
  <si>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</si>
  <si>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</si>
  <si>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</si>
  <si>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</si>
  <si>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</si>
  <si>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</si>
  <si>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</si>
  <si>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</si>
  <si>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</si>
  <si>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</si>
  <si>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</si>
  <si>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</si>
  <si>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</si>
  <si>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</si>
  <si>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</si>
  <si>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</si>
  <si>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</si>
  <si>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</si>
  <si>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</si>
  <si>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</si>
  <si>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</si>
  <si>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</si>
  <si>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</si>
  <si>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</si>
  <si>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</si>
  <si>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</si>
  <si>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</si>
  <si>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</si>
  <si>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</si>
  <si>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</si>
  <si>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</si>
  <si>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</si>
  <si>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</si>
  <si>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</si>
  <si>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</si>
  <si>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</si>
  <si>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</si>
  <si>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</si>
  <si>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</si>
  <si>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</si>
  <si>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</si>
  <si>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</si>
  <si>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</si>
  <si>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</si>
  <si>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</si>
  <si>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</si>
  <si>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</si>
  <si>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</si>
  <si>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</si>
  <si>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</si>
  <si>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</si>
  <si>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</si>
  <si>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</si>
  <si>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</si>
  <si>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</si>
  <si>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</si>
  <si>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</si>
  <si>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</si>
  <si>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</si>
  <si>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</si>
  <si>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</si>
  <si>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</si>
  <si>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</si>
  <si>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</si>
  <si>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</si>
  <si>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</si>
  <si>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</si>
  <si>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</si>
  <si>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</si>
  <si>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</si>
  <si>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</si>
  <si>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</si>
  <si>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</si>
  <si>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</si>
  <si>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</si>
  <si>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</si>
  <si>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</si>
  <si>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</si>
  <si>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</si>
  <si>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</si>
  <si>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</si>
  <si>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</si>
  <si>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</si>
  <si>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</si>
  <si>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</si>
  <si>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</si>
  <si>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</si>
  <si>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</si>
  <si>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</si>
  <si>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</si>
  <si>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</si>
  <si>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</si>
  <si>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</si>
  <si>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</si>
  <si>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</si>
  <si>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</si>
  <si>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</si>
  <si>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</si>
  <si>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</si>
  <si>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</si>
  <si>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</si>
  <si>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</si>
  <si>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</si>
  <si>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</si>
  <si>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</si>
  <si>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</si>
  <si>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</si>
  <si>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</si>
  <si>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</si>
  <si>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</si>
  <si>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</si>
  <si>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</si>
  <si>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</si>
  <si>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</si>
  <si>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</si>
  <si>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</si>
  <si>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</si>
  <si>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</si>
  <si>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</si>
  <si>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</si>
  <si>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</si>
  <si>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</si>
  <si>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</si>
  <si>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</si>
  <si>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</si>
  <si>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</si>
  <si>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</si>
  <si>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</si>
  <si>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</si>
  <si>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</si>
  <si>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</si>
  <si>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</si>
  <si>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</si>
  <si>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</si>
  <si>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</si>
  <si>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</si>
  <si>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</si>
  <si>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</si>
  <si>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</si>
  <si>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</si>
  <si>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</si>
  <si>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</si>
  <si>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</si>
  <si>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</si>
  <si>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</si>
  <si>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</si>
  <si>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</si>
  <si>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</si>
  <si>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</si>
  <si>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</si>
  <si>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</si>
  <si>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</si>
  <si>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</si>
  <si>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</si>
  <si>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</si>
  <si>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</si>
  <si>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</si>
  <si>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</si>
  <si>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</si>
  <si>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</si>
  <si>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</si>
  <si>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</si>
  <si>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</si>
  <si>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</si>
  <si>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</si>
  <si>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</si>
  <si>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</si>
  <si>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</si>
  <si>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</si>
  <si>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</si>
  <si>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</si>
  <si>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</si>
  <si>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</si>
  <si>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</si>
  <si>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</si>
  <si>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</si>
  <si>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</si>
  <si>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</si>
  <si>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</si>
  <si>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</si>
  <si>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</si>
  <si>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</si>
  <si>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</si>
  <si>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</si>
  <si>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</si>
  <si>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</si>
  <si>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</si>
  <si>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</si>
  <si>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</si>
  <si>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</si>
  <si>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</si>
  <si>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</si>
  <si>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</si>
  <si>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</si>
  <si>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</si>
  <si>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</si>
  <si>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</si>
  <si>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</si>
  <si>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</si>
  <si>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</si>
  <si>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</si>
  <si>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</si>
  <si>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</si>
  <si>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</si>
  <si>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</si>
  <si>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</si>
  <si>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</si>
  <si>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</si>
  <si>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</si>
  <si>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</si>
  <si>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</si>
  <si>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</si>
  <si>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</si>
  <si>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</si>
  <si>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</si>
  <si>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</si>
  <si>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</si>
  <si>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</si>
  <si>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</si>
  <si>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</si>
  <si>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</si>
  <si>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</si>
  <si>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</si>
  <si>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</si>
  <si>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</si>
  <si>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</si>
  <si>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</si>
  <si>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</si>
  <si>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</si>
  <si>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</si>
  <si>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</si>
  <si>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</si>
  <si>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</si>
  <si>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</si>
  <si>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</si>
  <si>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</si>
  <si>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</si>
  <si>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</si>
  <si>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</si>
  <si>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</si>
  <si>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</si>
  <si>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</si>
  <si>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</si>
  <si>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</si>
  <si>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</si>
  <si>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</si>
  <si>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</si>
  <si>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</si>
  <si>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</si>
  <si>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</si>
  <si>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</si>
  <si>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</si>
  <si>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</si>
  <si>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</si>
  <si>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</si>
  <si>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</si>
  <si>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</si>
  <si>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</si>
  <si>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</si>
  <si>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</si>
  <si>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</si>
  <si>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</si>
  <si>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</si>
  <si>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</si>
  <si>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</si>
  <si>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</si>
  <si>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</si>
  <si>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</si>
  <si>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</si>
  <si>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</si>
  <si>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</si>
  <si>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</si>
  <si>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</si>
  <si>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</si>
  <si>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</si>
  <si>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</si>
  <si>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</si>
  <si>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</si>
  <si>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</si>
  <si>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</si>
  <si>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</si>
  <si>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</si>
  <si>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</si>
  <si>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</si>
  <si>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</si>
  <si>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</si>
  <si>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</si>
  <si>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</si>
  <si>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</si>
  <si>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</si>
  <si>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</si>
  <si>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</si>
  <si>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</si>
  <si>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</si>
  <si>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</si>
  <si>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</si>
  <si>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</si>
  <si>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</si>
  <si>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</si>
  <si>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</si>
  <si>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</si>
  <si>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</si>
  <si>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</si>
  <si>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</si>
  <si>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</si>
  <si>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</si>
  <si>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</si>
  <si>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</si>
  <si>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</si>
  <si>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</si>
  <si>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</si>
  <si>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</si>
  <si>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</si>
  <si>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</si>
  <si>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</si>
  <si>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</si>
  <si>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</si>
  <si>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</si>
  <si>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</si>
  <si>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</si>
  <si>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</si>
  <si>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</si>
  <si>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</si>
  <si>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</si>
  <si>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</si>
  <si>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</si>
  <si>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</si>
  <si>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</si>
  <si>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</si>
  <si>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</si>
  <si>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</si>
  <si>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</si>
  <si>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</si>
  <si>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</si>
  <si>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</si>
  <si>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</si>
  <si>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</si>
  <si>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</si>
  <si>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</si>
  <si>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</si>
  <si>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</si>
  <si>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</si>
  <si>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</si>
  <si>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</si>
  <si>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</si>
  <si>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</si>
  <si>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</si>
  <si>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</si>
  <si>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</si>
  <si>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</si>
  <si>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</si>
  <si>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</si>
  <si>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</si>
  <si>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</si>
  <si>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</si>
  <si>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</si>
  <si>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</si>
  <si>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</si>
  <si>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</si>
  <si>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</si>
  <si>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</si>
  <si>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</si>
  <si>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</si>
  <si>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</si>
  <si>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</si>
  <si>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</si>
  <si>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</si>
  <si>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</si>
  <si>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</si>
  <si>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</si>
  <si>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</si>
  <si>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</si>
  <si>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</si>
  <si>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</si>
  <si>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</si>
  <si>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</si>
  <si>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</si>
  <si>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</si>
  <si>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</si>
  <si>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</si>
  <si>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</si>
  <si>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</si>
  <si>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</si>
  <si>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</si>
  <si>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</si>
  <si>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</si>
  <si>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</si>
  <si>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</si>
  <si>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</si>
  <si>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</si>
  <si>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</si>
  <si>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</si>
  <si>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</si>
  <si>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</si>
  <si>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</si>
  <si>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</si>
  <si>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</si>
  <si>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</si>
  <si>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</si>
  <si>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</si>
  <si>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</si>
  <si>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</si>
  <si>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</si>
  <si>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</si>
  <si>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</si>
  <si>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</si>
  <si>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</si>
  <si>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</si>
  <si>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</si>
  <si>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</si>
  <si>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</si>
  <si>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</si>
  <si>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</si>
  <si>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</si>
  <si>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</si>
  <si>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</si>
  <si>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</si>
  <si>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</si>
  <si>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</si>
  <si>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</si>
  <si>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</si>
  <si>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</si>
  <si>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</si>
  <si>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</si>
  <si>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</si>
  <si>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</si>
  <si>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</si>
  <si>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</si>
  <si>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</si>
  <si>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</si>
  <si>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</si>
  <si>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</si>
  <si>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</si>
  <si>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</si>
  <si>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</si>
  <si>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</si>
  <si>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</si>
  <si>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</si>
  <si>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</si>
  <si>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</si>
  <si>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</si>
  <si>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</si>
  <si>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</si>
  <si>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</si>
  <si>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</si>
  <si>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</si>
  <si>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</si>
  <si>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</si>
  <si>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</si>
  <si>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</si>
  <si>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</si>
  <si>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</si>
  <si>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</si>
  <si>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</si>
  <si>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</si>
  <si>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</si>
  <si>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</si>
  <si>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</si>
  <si>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</si>
  <si>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</si>
  <si>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</si>
  <si>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</si>
  <si>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</si>
  <si>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</si>
  <si>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</si>
  <si>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</si>
  <si>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</si>
  <si>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</si>
  <si>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</si>
  <si>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</si>
  <si>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</si>
  <si>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</si>
  <si>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</si>
  <si>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</si>
  <si>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</si>
  <si>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</si>
  <si>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</si>
  <si>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</si>
  <si>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</si>
  <si>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</si>
  <si>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</si>
  <si>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</si>
  <si>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</si>
  <si>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</si>
  <si>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</si>
  <si>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</si>
  <si>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</si>
  <si>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</si>
  <si>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</si>
  <si>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</si>
  <si>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</si>
  <si>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</si>
  <si>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</si>
  <si>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</si>
  <si>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</si>
  <si>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</si>
  <si>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</si>
  <si>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</si>
  <si>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</si>
  <si>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</si>
  <si>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</si>
  <si>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</si>
  <si>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</si>
  <si>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</si>
  <si>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</si>
  <si>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</si>
  <si>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</si>
  <si>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</si>
  <si>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</si>
  <si>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</si>
  <si>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</si>
  <si>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</si>
  <si>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</si>
  <si>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</si>
  <si>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</si>
  <si>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</si>
  <si>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</si>
  <si>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</si>
  <si>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</si>
  <si>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</si>
  <si>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</si>
  <si>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</si>
  <si>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</si>
  <si>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</si>
  <si>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</si>
  <si>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</si>
  <si>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</si>
  <si>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</si>
  <si>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</si>
  <si>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</si>
  <si>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</si>
  <si>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</si>
  <si>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</si>
  <si>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</si>
  <si>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</si>
  <si>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</si>
  <si>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</si>
  <si>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</si>
  <si>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</si>
  <si>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</si>
  <si>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</si>
  <si>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</si>
  <si>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</si>
  <si>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</si>
  <si>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</si>
  <si>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</si>
  <si>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</si>
  <si>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</si>
  <si>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</si>
  <si>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</si>
  <si>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</si>
  <si>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</si>
  <si>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</si>
  <si>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</si>
  <si>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</si>
  <si>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</si>
  <si>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</si>
  <si>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</si>
  <si>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</si>
  <si>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</si>
  <si>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</si>
  <si>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</si>
  <si>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</si>
  <si>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</si>
  <si>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</si>
  <si>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</si>
  <si>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</si>
  <si>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</si>
  <si>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</si>
  <si>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</si>
  <si>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</si>
  <si>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</si>
  <si>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</si>
  <si>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</si>
  <si>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</si>
  <si>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</si>
  <si>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</si>
  <si>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</si>
  <si>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</si>
  <si>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</si>
  <si>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</si>
  <si>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</si>
  <si>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</si>
  <si>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</si>
  <si>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</si>
  <si>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</si>
  <si>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</si>
  <si>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</si>
  <si>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</si>
  <si>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</si>
  <si>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</si>
  <si>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</si>
  <si>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</si>
  <si>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</si>
  <si>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</si>
  <si>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</si>
  <si>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</si>
  <si>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</si>
  <si>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</si>
  <si>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</si>
  <si>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</si>
  <si>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</si>
  <si>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</si>
  <si>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</si>
  <si>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</si>
  <si>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</si>
  <si>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</si>
  <si>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</si>
  <si>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</si>
  <si>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</si>
  <si>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</si>
  <si>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</si>
  <si>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</si>
  <si>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</si>
  <si>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</si>
  <si>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</si>
  <si>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</si>
  <si>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</si>
  <si>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</si>
  <si>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</si>
  <si>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</si>
  <si>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</si>
  <si>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</si>
  <si>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</si>
  <si>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</si>
  <si>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</si>
  <si>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</si>
  <si>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</si>
  <si>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</si>
  <si>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</si>
  <si>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</si>
  <si>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</si>
  <si>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</si>
  <si>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</si>
  <si>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</si>
  <si>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</si>
  <si>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</si>
  <si>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</si>
  <si>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</si>
  <si>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</si>
  <si>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</si>
  <si>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</si>
  <si>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</si>
  <si>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</si>
  <si>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</si>
  <si>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</si>
  <si>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</si>
  <si>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</si>
  <si>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</si>
  <si>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</si>
  <si>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</si>
  <si>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</si>
  <si>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</si>
  <si>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</si>
  <si>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</si>
  <si>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</si>
  <si>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</si>
  <si>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</si>
  <si>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</si>
  <si>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</si>
  <si>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</si>
  <si>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</si>
  <si>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</si>
  <si>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</si>
  <si>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</si>
  <si>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</si>
  <si>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</si>
  <si>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</si>
  <si>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</si>
  <si>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</si>
  <si>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</si>
  <si>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</si>
  <si>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</si>
  <si>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</si>
  <si>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</si>
  <si>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</si>
  <si>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</si>
  <si>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</si>
  <si>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</si>
  <si>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</si>
  <si>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</si>
  <si>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</si>
  <si>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</si>
  <si>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</si>
  <si>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</si>
  <si>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</si>
  <si>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</si>
  <si>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</si>
  <si>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</si>
  <si>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</si>
  <si>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</si>
  <si>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</si>
  <si>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</si>
  <si>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</si>
  <si>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</si>
  <si>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</si>
  <si>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</si>
  <si>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</si>
  <si>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</si>
  <si>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</si>
  <si>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</si>
  <si>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</si>
  <si>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</si>
  <si>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</si>
  <si>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</si>
  <si>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</si>
  <si>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</si>
  <si>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</si>
  <si>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</si>
  <si>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</si>
  <si>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</si>
  <si>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</si>
  <si>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</si>
  <si>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</si>
  <si>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</si>
  <si>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</si>
  <si>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</si>
  <si>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</si>
  <si>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</si>
  <si>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</si>
  <si>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</si>
  <si>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</si>
  <si>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</si>
  <si>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</si>
  <si>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</si>
  <si>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</si>
  <si>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</si>
  <si>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</si>
  <si>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</si>
  <si>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</si>
  <si>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</si>
  <si>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</si>
  <si>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</si>
  <si>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</si>
  <si>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</si>
  <si>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</si>
  <si>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</si>
  <si>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</si>
  <si>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</si>
  <si>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</si>
  <si>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</si>
  <si>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</si>
  <si>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</si>
  <si>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</si>
  <si>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</si>
  <si>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</si>
  <si>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</si>
  <si>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</si>
  <si>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</si>
  <si>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</si>
  <si>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</si>
  <si>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</si>
  <si>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</si>
  <si>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</si>
  <si>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</si>
  <si>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</si>
  <si>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</si>
  <si>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</si>
  <si>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</si>
  <si>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</si>
  <si>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</si>
  <si>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</si>
  <si>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</si>
  <si>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</si>
  <si>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</si>
  <si>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</si>
  <si>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</si>
  <si>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</si>
  <si>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</si>
  <si>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</si>
  <si>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</si>
  <si>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</si>
  <si>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</si>
  <si>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</si>
  <si>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</si>
  <si>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</si>
  <si>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</si>
  <si>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</si>
  <si>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</si>
  <si>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</si>
  <si>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</si>
  <si>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</si>
  <si>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</si>
  <si>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</si>
  <si>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</si>
  <si>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</si>
  <si>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</si>
  <si>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</si>
  <si>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</si>
  <si>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</si>
  <si>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</si>
  <si>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</si>
  <si>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</si>
  <si>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</si>
  <si>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</si>
  <si>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</si>
  <si>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</si>
  <si>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</si>
  <si>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</si>
  <si>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</si>
  <si>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</si>
  <si>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</si>
  <si>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</si>
  <si>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</si>
  <si>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</si>
  <si>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</si>
  <si>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</si>
  <si>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</si>
  <si>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</si>
  <si>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</si>
  <si>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</si>
  <si>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</si>
  <si>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</si>
  <si>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</si>
  <si>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</si>
  <si>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</si>
  <si>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</si>
  <si>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</si>
  <si>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</si>
  <si>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</si>
  <si>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</si>
  <si>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</si>
  <si>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</si>
  <si>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</si>
  <si>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</si>
  <si>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</si>
  <si>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</si>
  <si>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</si>
  <si>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</si>
  <si>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</si>
  <si>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</si>
  <si>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</si>
  <si>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</si>
  <si>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</si>
  <si>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</si>
  <si>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</si>
  <si>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</si>
  <si>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</si>
  <si>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</si>
  <si>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</si>
  <si>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</si>
  <si>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</si>
  <si>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</si>
  <si>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</si>
  <si>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</si>
  <si>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</si>
  <si>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</si>
  <si>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</si>
  <si>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</si>
  <si>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</si>
  <si>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</si>
  <si>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</si>
  <si>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</si>
  <si>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</si>
  <si>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</si>
  <si>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</si>
  <si>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</si>
  <si>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</si>
  <si>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</si>
  <si>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</si>
  <si>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</si>
  <si>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</si>
  <si>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</si>
  <si>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</si>
  <si>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</si>
  <si>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</si>
  <si>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</si>
  <si>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</si>
  <si>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</si>
  <si>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</si>
  <si>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</si>
  <si>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</si>
  <si>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</si>
  <si>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</si>
  <si>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</si>
  <si>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</si>
  <si>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</si>
  <si>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</si>
  <si>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</si>
  <si>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</si>
  <si>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</si>
  <si>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</si>
  <si>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</si>
  <si>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</si>
  <si>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</si>
  <si>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</si>
  <si>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</si>
  <si>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</si>
  <si>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</si>
  <si>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</si>
  <si>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</si>
  <si>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</si>
  <si>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</si>
  <si>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</si>
  <si>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</si>
  <si>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</si>
  <si>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</si>
  <si>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</si>
  <si>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</si>
  <si>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</si>
  <si>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</si>
  <si>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</si>
  <si>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</si>
  <si>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</si>
  <si>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</si>
  <si>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</si>
  <si>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</si>
  <si>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</si>
  <si>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</si>
  <si>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</si>
  <si>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</si>
  <si>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</si>
  <si>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</si>
  <si>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</si>
  <si>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</si>
  <si>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</si>
  <si>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</si>
  <si>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</si>
  <si>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</si>
  <si>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</si>
  <si>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</si>
  <si>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</si>
  <si>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</si>
  <si>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</si>
  <si>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</si>
  <si>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</si>
  <si>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</si>
  <si>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</si>
  <si>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</si>
  <si>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</si>
  <si>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</si>
  <si>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</si>
  <si>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</si>
  <si>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</si>
  <si>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</si>
  <si>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</si>
  <si>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</si>
  <si>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</si>
  <si>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</si>
  <si>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</si>
  <si>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</si>
  <si>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</si>
  <si>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</si>
  <si>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</si>
  <si>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</si>
  <si>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</si>
  <si>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</si>
  <si>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</si>
  <si>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</si>
  <si>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</si>
  <si>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</si>
  <si>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</si>
  <si>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</si>
  <si>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</si>
  <si>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</si>
  <si>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</si>
  <si>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</si>
  <si>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</si>
  <si>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</si>
  <si>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</si>
  <si>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</si>
  <si>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</si>
  <si>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</si>
  <si>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</si>
  <si>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</si>
  <si>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</si>
  <si>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</si>
  <si>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</si>
  <si>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</si>
  <si>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</si>
  <si>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</si>
  <si>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</si>
  <si>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</si>
  <si>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</si>
  <si>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</si>
  <si>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</si>
  <si>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</si>
  <si>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</si>
  <si>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</si>
  <si>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</si>
  <si>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</si>
  <si>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</si>
  <si>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</si>
  <si>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</si>
  <si>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</si>
  <si>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</si>
  <si>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</si>
  <si>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</si>
  <si>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</si>
  <si>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</si>
  <si>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</si>
  <si>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</si>
  <si>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</si>
  <si>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</si>
  <si>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</si>
  <si>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</si>
  <si>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</si>
  <si>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</si>
  <si>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</si>
  <si>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</si>
  <si>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</si>
  <si>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</si>
  <si>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</si>
  <si>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</si>
  <si>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</si>
  <si>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</si>
  <si>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</si>
  <si>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</si>
  <si>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</si>
  <si>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</si>
  <si>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</si>
  <si>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</si>
  <si>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</si>
  <si>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</si>
  <si>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</si>
  <si>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</si>
  <si>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</si>
  <si>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</si>
  <si>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</si>
  <si>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</si>
  <si>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</si>
  <si>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</si>
  <si>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</si>
  <si>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</si>
  <si>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</si>
  <si>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</si>
  <si>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</si>
  <si>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</si>
  <si>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</si>
  <si>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</si>
  <si>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</si>
  <si>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</si>
  <si>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</si>
  <si>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</si>
  <si>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</si>
  <si>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</si>
  <si>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</si>
  <si>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</si>
  <si>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</si>
  <si>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</si>
  <si>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</si>
  <si>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</si>
  <si>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</si>
  <si>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</si>
  <si>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</si>
  <si>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</si>
  <si>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</si>
  <si>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</si>
  <si>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</si>
  <si>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</si>
  <si>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</si>
  <si>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</si>
  <si>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</si>
  <si>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</si>
  <si>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</si>
  <si>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</si>
  <si>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</si>
  <si>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</si>
  <si>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</si>
  <si>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</si>
  <si>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</si>
  <si>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</si>
  <si>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</si>
  <si>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</si>
  <si>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</si>
  <si>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</si>
  <si>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</si>
  <si>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</si>
  <si>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</si>
  <si>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</si>
  <si>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</si>
  <si>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</si>
  <si>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</si>
  <si>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</si>
  <si>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</si>
  <si>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</si>
  <si>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</si>
  <si>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</si>
  <si>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</si>
  <si>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</si>
  <si>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</si>
  <si>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</si>
  <si>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</si>
  <si>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</si>
  <si>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</si>
  <si>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</si>
  <si>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</si>
  <si>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</si>
  <si>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</si>
  <si>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</si>
  <si>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</si>
  <si>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</si>
  <si>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</si>
  <si>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</si>
  <si>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</si>
  <si>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</si>
  <si>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</si>
  <si>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</si>
  <si>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</si>
  <si>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</si>
  <si>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</si>
  <si>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</si>
  <si>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</si>
  <si>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</si>
  <si>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</si>
  <si>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</si>
  <si>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</si>
  <si>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</si>
  <si>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</si>
  <si>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</si>
  <si>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</si>
  <si>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</si>
  <si>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</si>
  <si>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</si>
  <si>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</si>
  <si>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</si>
  <si>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</si>
  <si>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</si>
  <si>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</si>
  <si>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</si>
  <si>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</si>
  <si>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</si>
  <si>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</si>
  <si>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</si>
  <si>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</si>
  <si>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</si>
  <si>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</si>
  <si>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</si>
  <si>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</si>
  <si>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</si>
  <si>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</si>
  <si>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</si>
  <si>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</si>
  <si>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</si>
  <si>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</si>
  <si>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</si>
  <si>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</si>
  <si>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</si>
  <si>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</si>
  <si>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</si>
  <si>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</si>
  <si>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</si>
  <si>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</si>
  <si>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</si>
  <si>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</si>
  <si>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</si>
  <si>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</si>
  <si>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</si>
  <si>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</si>
  <si>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</si>
  <si>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</si>
  <si>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</si>
  <si>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</si>
  <si>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</si>
  <si>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</si>
  <si>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</si>
  <si>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</si>
  <si>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</si>
  <si>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</si>
  <si>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</si>
  <si>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</si>
  <si>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</si>
  <si>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</si>
  <si>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</si>
  <si>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</si>
  <si>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</si>
  <si>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</si>
  <si>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</si>
  <si>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</si>
  <si>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</si>
  <si>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</si>
  <si>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</si>
  <si>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</si>
  <si>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</si>
  <si>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</si>
  <si>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</si>
  <si>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</si>
  <si>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</si>
  <si>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</si>
  <si>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</si>
  <si>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</si>
  <si>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</si>
  <si>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</si>
  <si>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</si>
  <si>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</si>
  <si>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</si>
  <si>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</si>
  <si>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</si>
  <si>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</si>
  <si>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</si>
  <si>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</si>
  <si>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</si>
  <si>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</si>
  <si>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</si>
  <si>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</si>
  <si>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</si>
  <si>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</si>
  <si>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</si>
  <si>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</si>
  <si>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</si>
  <si>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</si>
  <si>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</si>
  <si>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</si>
  <si>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</si>
  <si>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</si>
  <si>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</si>
  <si>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</si>
  <si>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</si>
  <si>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</si>
  <si>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</si>
  <si>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</si>
  <si>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</si>
  <si>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</si>
  <si>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</si>
  <si>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</si>
  <si>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</si>
  <si>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</si>
  <si>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</si>
  <si>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</si>
  <si>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</si>
  <si>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</si>
  <si>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</si>
  <si>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</si>
  <si>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</si>
  <si>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</si>
  <si>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</si>
  <si>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</si>
  <si>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</si>
  <si>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</si>
  <si>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</si>
  <si>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</si>
  <si>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</si>
  <si>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</si>
  <si>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</si>
  <si>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</si>
  <si>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</si>
  <si>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</si>
  <si>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</si>
  <si>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</si>
  <si>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</si>
  <si>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</si>
  <si>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</si>
  <si>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</si>
  <si>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</si>
  <si>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</si>
  <si>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</si>
  <si>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</si>
  <si>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</si>
  <si>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</si>
  <si>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</si>
  <si>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</si>
  <si>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</si>
  <si>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</si>
  <si>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</si>
  <si>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</si>
  <si>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</si>
  <si>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</si>
  <si>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</si>
  <si>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</si>
  <si>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</si>
  <si>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</si>
  <si>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</si>
  <si>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</si>
  <si>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</si>
  <si>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</si>
  <si>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</si>
  <si>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</si>
  <si>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</si>
  <si>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</si>
  <si>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</si>
  <si>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</si>
  <si>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</si>
  <si>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</si>
  <si>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</si>
  <si>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</si>
  <si>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</si>
  <si>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</si>
  <si>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</si>
  <si>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</si>
  <si>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</si>
  <si>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</si>
  <si>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</si>
  <si>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</si>
  <si>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</si>
  <si>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</si>
  <si>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</si>
  <si>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</si>
  <si>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</si>
  <si>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</si>
  <si>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</si>
  <si>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</si>
  <si>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</si>
  <si>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</si>
  <si>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</si>
  <si>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</si>
  <si>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</si>
  <si>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</si>
  <si>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</si>
  <si>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</si>
  <si>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</si>
  <si>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</si>
  <si>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</si>
  <si>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</si>
  <si>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</si>
  <si>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</si>
  <si>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</si>
  <si>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</si>
  <si>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</si>
  <si>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</si>
  <si>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</si>
  <si>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</si>
  <si>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</si>
  <si>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</si>
  <si>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</si>
  <si>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</si>
  <si>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</si>
  <si>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</si>
  <si>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</si>
  <si>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</si>
  <si>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</si>
  <si>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</si>
  <si>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</si>
  <si>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</si>
  <si>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</si>
  <si>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</si>
  <si>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</si>
  <si>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</si>
  <si>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</si>
  <si>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</si>
  <si>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</si>
  <si>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</si>
  <si>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</si>
  <si>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</si>
  <si>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</si>
  <si>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</si>
  <si>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</si>
  <si>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</si>
  <si>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</si>
  <si>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</si>
  <si>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</si>
  <si>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</si>
  <si>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</si>
  <si>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</si>
  <si>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</si>
  <si>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</si>
  <si>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</si>
  <si>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</si>
  <si>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</si>
  <si>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</si>
  <si>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</si>
  <si>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</si>
  <si>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</si>
  <si>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</si>
  <si>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</si>
  <si>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</si>
  <si>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</si>
  <si>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</si>
  <si>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</si>
  <si>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</si>
  <si>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</si>
  <si>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</si>
  <si>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</si>
  <si>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</si>
  <si>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</si>
  <si>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</si>
  <si>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</si>
  <si>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</si>
  <si>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</si>
  <si>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</si>
  <si>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</si>
  <si>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</si>
  <si>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</si>
  <si>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</si>
  <si>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</si>
  <si>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</si>
  <si>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</si>
  <si>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</si>
  <si>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</si>
  <si>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</si>
  <si>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</si>
  <si>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</si>
  <si>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</si>
  <si>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</si>
  <si>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</si>
  <si>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</si>
  <si>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</si>
  <si>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</si>
  <si>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</si>
  <si>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</si>
  <si>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</si>
  <si>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</si>
  <si>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</si>
  <si>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</si>
  <si>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</si>
  <si>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</si>
  <si>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</si>
  <si>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</si>
  <si>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</si>
  <si>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</si>
  <si>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</si>
  <si>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</si>
  <si>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</si>
  <si>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</si>
  <si>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</si>
  <si>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</si>
  <si>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</si>
  <si>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</si>
  <si>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</si>
  <si>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</si>
  <si>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</si>
  <si>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</si>
  <si>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</si>
  <si>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</si>
  <si>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</si>
  <si>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</si>
  <si>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</si>
  <si>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</si>
  <si>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</si>
  <si>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</si>
  <si>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</si>
  <si>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</si>
  <si>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</si>
  <si>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</si>
  <si>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</si>
  <si>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</si>
  <si>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</si>
  <si>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</si>
  <si>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</si>
  <si>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</si>
  <si>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</si>
  <si>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</si>
  <si>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</si>
  <si>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</si>
  <si>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</si>
  <si>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</si>
  <si>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</si>
  <si>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</si>
  <si>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</si>
  <si>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</si>
  <si>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</si>
  <si>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</si>
  <si>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</si>
  <si>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</si>
  <si>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</si>
  <si>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</si>
  <si>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</si>
  <si>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</si>
  <si>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</si>
  <si>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</si>
  <si>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</si>
  <si>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</si>
  <si>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</si>
  <si>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</si>
  <si>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</si>
  <si>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</si>
  <si>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</si>
  <si>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</si>
  <si>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</si>
  <si>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</si>
  <si>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</si>
  <si>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</si>
  <si>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</si>
  <si>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</si>
  <si>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</si>
  <si>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</si>
  <si>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</si>
  <si>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</si>
  <si>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</si>
  <si>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</si>
  <si>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</si>
  <si>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</si>
  <si>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</si>
  <si>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</si>
  <si>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</si>
  <si>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</si>
  <si>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</si>
  <si>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</si>
  <si>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</si>
  <si>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</si>
  <si>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</si>
  <si>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</si>
  <si>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</si>
  <si>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</si>
  <si>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</si>
  <si>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</si>
  <si>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</si>
  <si>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</si>
  <si>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</si>
  <si>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</si>
  <si>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</si>
  <si>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</si>
  <si>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</si>
  <si>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</si>
  <si>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</si>
  <si>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</si>
  <si>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</si>
  <si>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</si>
  <si>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</si>
  <si>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</si>
  <si>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</si>
  <si>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</si>
  <si>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</si>
  <si>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</si>
  <si>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</si>
  <si>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</si>
  <si>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</si>
  <si>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</si>
  <si>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</si>
  <si>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</si>
  <si>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</si>
  <si>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</si>
  <si>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</si>
  <si>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</si>
  <si>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</si>
  <si>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</si>
  <si>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</si>
  <si>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</si>
  <si>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</si>
  <si>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</si>
  <si>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</si>
  <si>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</si>
  <si>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</si>
  <si>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</si>
  <si>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</si>
  <si>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</si>
  <si>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</si>
  <si>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</si>
  <si>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</si>
  <si>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</si>
  <si>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</si>
  <si>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</si>
  <si>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</si>
  <si>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</si>
  <si>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</si>
  <si>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</si>
  <si>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</si>
  <si>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</si>
  <si>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</si>
  <si>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</si>
  <si>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</si>
  <si>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</si>
  <si>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</si>
  <si>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</si>
  <si>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</si>
  <si>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</si>
  <si>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</si>
  <si>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</si>
  <si>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</si>
  <si>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</si>
  <si>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</si>
  <si>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</si>
  <si>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</si>
  <si>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</si>
  <si>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</si>
  <si>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</si>
  <si>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</si>
  <si>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</si>
  <si>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</si>
  <si>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</si>
  <si>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</si>
  <si>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</si>
  <si>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</si>
  <si>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</si>
  <si>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</si>
  <si>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</si>
  <si>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</si>
  <si>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</si>
  <si>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</si>
  <si>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</si>
  <si>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</si>
  <si>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</si>
  <si>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</si>
  <si>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</si>
  <si>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</si>
  <si>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</si>
  <si>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</si>
  <si>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</si>
  <si>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</si>
  <si>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</si>
  <si>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</si>
  <si>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</si>
  <si>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</si>
  <si>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</si>
  <si>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</si>
  <si>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</si>
  <si>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</si>
  <si>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</si>
  <si>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</si>
  <si>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</si>
  <si>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</si>
  <si>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</si>
  <si>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</si>
  <si>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</si>
  <si>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</si>
  <si>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</si>
  <si>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</si>
  <si>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</si>
  <si>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</si>
  <si>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</si>
  <si>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</si>
  <si>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</si>
  <si>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</si>
  <si>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</si>
  <si>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</si>
  <si>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</si>
  <si>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</si>
  <si>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</si>
  <si>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</si>
  <si>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</si>
  <si>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</si>
  <si>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</si>
  <si>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</si>
  <si>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</si>
  <si>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</si>
  <si>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</si>
  <si>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</si>
  <si>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</si>
  <si>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</si>
  <si>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</si>
  <si>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</si>
  <si>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</si>
  <si>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</si>
  <si>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</si>
  <si>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</si>
  <si>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</si>
  <si>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</si>
  <si>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</si>
  <si>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</si>
  <si>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</si>
  <si>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</si>
  <si>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</si>
  <si>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</si>
  <si>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</si>
  <si>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</si>
  <si>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</si>
  <si>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</si>
  <si>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</si>
  <si>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</si>
  <si>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</si>
  <si>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</si>
  <si>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</si>
  <si>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</si>
  <si>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</si>
  <si>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</si>
  <si>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</si>
  <si>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</si>
  <si>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</si>
  <si>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</si>
  <si>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</si>
  <si>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</si>
  <si>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</si>
  <si>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</si>
  <si>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</si>
  <si>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</si>
  <si>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</si>
  <si>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</si>
  <si>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</si>
  <si>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</si>
  <si>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</si>
  <si>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</si>
  <si>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</si>
  <si>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</si>
  <si>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</si>
  <si>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</si>
  <si>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</si>
  <si>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</si>
  <si>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</si>
  <si>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</si>
  <si>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</si>
  <si>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</si>
  <si>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</si>
  <si>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</si>
  <si>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</si>
  <si>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</si>
  <si>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</si>
  <si>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</si>
  <si>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</si>
  <si>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</si>
  <si>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</si>
  <si>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</si>
  <si>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</si>
  <si>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</si>
  <si>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</si>
  <si>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</si>
  <si>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</si>
  <si>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</si>
  <si>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</si>
  <si>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</si>
  <si>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</si>
  <si>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</si>
  <si>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</si>
  <si>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</si>
  <si>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</si>
  <si>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</si>
  <si>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</si>
  <si>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</si>
  <si>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</si>
  <si>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</si>
  <si>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</si>
  <si>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</si>
  <si>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</si>
  <si>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</si>
  <si>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</si>
  <si>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</si>
  <si>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</si>
  <si>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</si>
  <si>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</si>
  <si>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</si>
  <si>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</si>
  <si>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</si>
  <si>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</si>
  <si>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</si>
  <si>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</si>
  <si>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</si>
  <si>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</si>
  <si>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</si>
  <si>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</si>
  <si>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</si>
  <si>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</si>
  <si>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</si>
  <si>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</si>
  <si>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</si>
  <si>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</si>
  <si>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</si>
  <si>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</si>
  <si>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</si>
  <si>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</si>
  <si>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</si>
  <si>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</si>
  <si>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</si>
  <si>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</si>
  <si>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</si>
  <si>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</si>
  <si>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</si>
  <si>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</si>
  <si>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</si>
  <si>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</si>
  <si>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</si>
  <si>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</si>
  <si>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</si>
  <si>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</si>
  <si>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</si>
  <si>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</si>
  <si>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</si>
  <si>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</si>
  <si>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</si>
  <si>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</si>
  <si>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</si>
  <si>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</si>
  <si>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</si>
  <si>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</si>
  <si>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</si>
  <si>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</si>
  <si>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</si>
  <si>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</si>
  <si>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</si>
  <si>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</si>
  <si>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</si>
  <si>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</si>
  <si>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</si>
  <si>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</si>
  <si>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</si>
  <si>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</si>
  <si>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</si>
  <si>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</si>
  <si>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</si>
  <si>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</si>
  <si>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</si>
  <si>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</si>
  <si>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</si>
  <si>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</si>
  <si>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</si>
  <si>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</si>
  <si>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</si>
  <si>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</si>
  <si>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</si>
  <si>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</si>
  <si>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</si>
  <si>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</si>
  <si>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</si>
  <si>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</si>
  <si>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</si>
  <si>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</si>
  <si>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</si>
  <si>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</si>
  <si>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</si>
  <si>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</si>
  <si>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</si>
  <si>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</si>
  <si>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</si>
  <si>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</si>
  <si>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</si>
  <si>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</si>
  <si>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</si>
  <si>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</si>
  <si>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</si>
  <si>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</si>
  <si>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</si>
  <si>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</si>
  <si>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</si>
  <si>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</si>
  <si>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</si>
  <si>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</si>
  <si>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</si>
  <si>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</si>
  <si>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</si>
  <si>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</si>
  <si>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</si>
  <si>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</si>
  <si>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</si>
  <si>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</si>
  <si>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</si>
  <si>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</si>
  <si>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</si>
  <si>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</si>
  <si>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</si>
  <si>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</si>
  <si>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</si>
  <si>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</si>
  <si>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</si>
  <si>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</si>
  <si>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</si>
  <si>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</si>
  <si>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</si>
  <si>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</si>
  <si>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</si>
  <si>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</si>
  <si>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</si>
  <si>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</si>
  <si>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</si>
  <si>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</si>
  <si>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</si>
  <si>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</si>
  <si>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</si>
  <si>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</si>
  <si>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</si>
  <si>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</si>
  <si>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</si>
  <si>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</si>
  <si>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</si>
  <si>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</si>
  <si>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</si>
  <si>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</si>
  <si>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</si>
  <si>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</si>
  <si>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</si>
  <si>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</si>
  <si>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</si>
  <si>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</si>
  <si>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</si>
  <si>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</si>
  <si>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</si>
  <si>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</si>
  <si>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</si>
  <si>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</si>
  <si>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</si>
  <si>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</si>
  <si>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</si>
  <si>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</si>
  <si>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</si>
  <si>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</si>
  <si>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</si>
  <si>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</si>
  <si>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</si>
  <si>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</si>
  <si>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</si>
  <si>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</si>
  <si>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</si>
  <si>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</si>
  <si>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</si>
  <si>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</si>
  <si>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</si>
  <si>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</si>
  <si>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</si>
  <si>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</si>
  <si>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</si>
  <si>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</si>
  <si>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</si>
  <si>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</si>
  <si>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</si>
  <si>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</si>
  <si>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</si>
  <si>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</si>
  <si>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</si>
  <si>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</si>
  <si>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</si>
  <si>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</si>
  <si>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</si>
  <si>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</si>
  <si>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</si>
  <si>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</si>
  <si>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</si>
  <si>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</si>
  <si>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</si>
  <si>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</si>
  <si>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</si>
  <si>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</si>
  <si>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</si>
  <si>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</si>
  <si>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</si>
  <si>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</si>
  <si>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</si>
  <si>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</si>
  <si>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</si>
  <si>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</si>
  <si>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</si>
  <si>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</si>
  <si>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</si>
  <si>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</si>
  <si>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</si>
  <si>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</si>
  <si>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</si>
  <si>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</si>
  <si>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</si>
  <si>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</si>
  <si>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</si>
  <si>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</si>
  <si>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</si>
  <si>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</si>
  <si>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</si>
  <si>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</si>
  <si>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</si>
  <si>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</si>
  <si>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</si>
  <si>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</si>
  <si>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</si>
  <si>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</si>
  <si>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</si>
  <si>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</si>
  <si>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</si>
  <si>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</si>
  <si>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</si>
  <si>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</si>
  <si>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</si>
  <si>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</si>
  <si>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</si>
  <si>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</si>
  <si>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</si>
  <si>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</si>
  <si>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</si>
  <si>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</si>
  <si>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</si>
  <si>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</si>
  <si>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</si>
  <si>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</si>
  <si>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</si>
  <si>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</si>
  <si>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</si>
  <si>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</si>
  <si>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</si>
  <si>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</si>
  <si>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</si>
  <si>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</si>
  <si>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</si>
  <si>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</si>
  <si>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</si>
  <si>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</si>
  <si>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</si>
  <si>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</si>
  <si>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</si>
  <si>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</si>
  <si>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</si>
  <si>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</si>
  <si>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</si>
  <si>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</si>
  <si>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</si>
  <si>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</si>
  <si>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</si>
  <si>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</si>
  <si>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</si>
  <si>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</si>
  <si>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</si>
  <si>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</si>
  <si>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</si>
  <si>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</si>
  <si>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</si>
  <si>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</si>
  <si>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</si>
  <si>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</si>
  <si>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</si>
  <si>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</si>
  <si>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</si>
  <si>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</si>
  <si>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</si>
  <si>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</si>
  <si>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</si>
  <si>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</si>
  <si>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</si>
  <si>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</si>
  <si>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</si>
  <si>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</si>
  <si>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</si>
  <si>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</si>
  <si>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</si>
  <si>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</si>
  <si>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</si>
  <si>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</si>
  <si>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</si>
  <si>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</si>
  <si>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</si>
  <si>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</si>
  <si>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</si>
  <si>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</si>
  <si>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</si>
  <si>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</si>
  <si>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</si>
  <si>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</si>
  <si>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</si>
  <si>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</si>
  <si>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</si>
  <si>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</si>
  <si>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</si>
  <si>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</si>
  <si>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</si>
  <si>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</si>
  <si>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</si>
  <si>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</si>
  <si>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</si>
  <si>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</si>
  <si>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</si>
  <si>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</si>
  <si>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</si>
  <si>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</si>
  <si>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</si>
  <si>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</si>
  <si>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</si>
  <si>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</si>
  <si>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</si>
  <si>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</si>
  <si>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</si>
  <si>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</si>
  <si>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</si>
  <si>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</si>
  <si>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</si>
  <si>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</si>
  <si>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</si>
  <si>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</si>
  <si>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</si>
  <si>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</si>
  <si>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</si>
  <si>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</si>
  <si>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</si>
  <si>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</si>
  <si>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</si>
  <si>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</si>
  <si>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</si>
  <si>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</si>
  <si>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</si>
  <si>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</si>
  <si>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</si>
  <si>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</si>
  <si>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</si>
  <si>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</si>
  <si>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</si>
  <si>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</si>
  <si>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</si>
  <si>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</si>
  <si>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</si>
  <si>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</si>
  <si>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</si>
  <si>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</si>
  <si>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</si>
  <si>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</si>
  <si>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</si>
  <si>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</si>
  <si>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</si>
  <si>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</si>
  <si>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</si>
  <si>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</si>
  <si>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</si>
  <si>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</si>
  <si>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</si>
  <si>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</si>
  <si>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</si>
  <si>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</si>
  <si>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</si>
  <si>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</si>
  <si>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</si>
  <si>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</si>
  <si>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</si>
  <si>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</si>
  <si>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</si>
  <si>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</si>
  <si>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</si>
  <si>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</si>
  <si>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</si>
  <si>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</si>
  <si>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</si>
  <si>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</si>
  <si>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</si>
  <si>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</si>
  <si>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</si>
  <si>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</si>
  <si>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</si>
  <si>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</si>
  <si>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</si>
  <si>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</si>
  <si>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</si>
  <si>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</si>
  <si>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</si>
  <si>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</si>
  <si>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</si>
  <si>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</si>
  <si>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</si>
  <si>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</si>
  <si>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</si>
  <si>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</si>
  <si>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</si>
  <si>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</si>
  <si>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</si>
  <si>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</si>
  <si>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</si>
  <si>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</si>
  <si>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</si>
  <si>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</si>
  <si>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</si>
  <si>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</si>
  <si>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</si>
  <si>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</si>
  <si>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</si>
  <si>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</si>
  <si>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</si>
  <si>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</si>
  <si>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</si>
  <si>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</si>
  <si>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</si>
  <si>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</si>
  <si>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</si>
  <si>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</si>
  <si>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</si>
  <si>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</si>
  <si>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</si>
  <si>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</si>
  <si>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</si>
  <si>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</si>
  <si>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</si>
  <si>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</si>
  <si>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</si>
  <si>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</si>
  <si>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</si>
  <si>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</si>
  <si>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</si>
  <si>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</si>
  <si>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</si>
  <si>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</si>
  <si>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</si>
  <si>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</si>
  <si>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</si>
  <si>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</si>
  <si>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</si>
  <si>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</si>
  <si>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</si>
  <si>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</si>
  <si>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</si>
  <si>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</si>
  <si>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</si>
  <si>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</si>
  <si>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</si>
  <si>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</si>
  <si>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</si>
  <si>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</si>
  <si>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</si>
  <si>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</si>
  <si>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</si>
  <si>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</si>
  <si>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</si>
  <si>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</si>
  <si>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</si>
  <si>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</si>
  <si>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</si>
  <si>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</si>
  <si>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</si>
  <si>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</si>
  <si>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</si>
  <si>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</si>
  <si>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</si>
  <si>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</si>
  <si>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</si>
  <si>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</si>
  <si>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</si>
  <si>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</si>
  <si>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</si>
  <si>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</si>
  <si>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</si>
  <si>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</si>
  <si>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</si>
  <si>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</si>
  <si>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</si>
  <si>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</si>
  <si>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</si>
  <si>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</si>
  <si>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</si>
  <si>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</si>
  <si>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</si>
  <si>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</si>
  <si>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</si>
  <si>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</si>
  <si>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</si>
  <si>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</si>
  <si>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</si>
  <si>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</si>
  <si>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</si>
  <si>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</si>
  <si>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</si>
  <si>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</si>
  <si>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</si>
  <si>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</si>
  <si>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</si>
  <si>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</si>
  <si>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</si>
  <si>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</si>
  <si>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</si>
  <si>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</si>
  <si>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</si>
  <si>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</si>
  <si>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</si>
  <si>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</si>
  <si>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</si>
  <si>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</si>
  <si>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</si>
  <si>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</si>
  <si>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</si>
  <si>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</si>
  <si>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</si>
  <si>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</si>
  <si>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</si>
  <si>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</si>
  <si>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</si>
  <si>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</si>
  <si>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</si>
  <si>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</si>
  <si>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</si>
  <si>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</si>
  <si>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</si>
  <si>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</si>
  <si>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</si>
  <si>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</si>
  <si>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</si>
  <si>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</si>
  <si>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</si>
  <si>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</si>
  <si>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</si>
  <si>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</si>
  <si>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</si>
  <si>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</si>
  <si>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</si>
  <si>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</si>
  <si>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</si>
  <si>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</si>
  <si>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</si>
  <si>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</si>
  <si>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</si>
  <si>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</si>
  <si>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</si>
  <si>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</si>
  <si>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</si>
  <si>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</si>
  <si>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</si>
  <si>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</si>
  <si>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</si>
  <si>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</si>
  <si>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</si>
  <si>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</si>
  <si>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</si>
  <si>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</si>
  <si>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</si>
  <si>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</si>
  <si>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</si>
  <si>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</si>
  <si>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</si>
  <si>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</si>
  <si>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</si>
  <si>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</si>
  <si>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</si>
  <si>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</si>
  <si>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</si>
  <si>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</si>
  <si>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</si>
  <si>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</si>
  <si>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</si>
  <si>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</si>
  <si>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</si>
  <si>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</si>
  <si>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</si>
  <si>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</si>
  <si>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</si>
  <si>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</si>
  <si>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</si>
  <si>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</si>
  <si>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</si>
  <si>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</si>
  <si>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</si>
  <si>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</si>
  <si>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</si>
  <si>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</si>
  <si>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</si>
  <si>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</si>
  <si>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</si>
  <si>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</si>
  <si>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</si>
  <si>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</si>
  <si>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</si>
  <si>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</si>
  <si>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</si>
  <si>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</si>
  <si>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</si>
  <si>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</si>
  <si>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</si>
  <si>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</si>
  <si>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</si>
  <si>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</si>
  <si>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</si>
  <si>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</si>
  <si>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</si>
  <si>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</si>
  <si>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</si>
  <si>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</si>
  <si>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</si>
  <si>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</si>
  <si>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</si>
  <si>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</si>
  <si>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</si>
  <si>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</si>
  <si>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</si>
  <si>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</si>
  <si>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</si>
  <si>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</si>
  <si>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</si>
  <si>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</si>
  <si>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</si>
  <si>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</si>
  <si>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</si>
  <si>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</si>
  <si>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</si>
  <si>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</si>
  <si>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</si>
  <si>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</si>
  <si>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</si>
  <si>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</si>
  <si>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</si>
  <si>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</si>
  <si>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</si>
  <si>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</si>
  <si>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</si>
  <si>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</si>
  <si>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</si>
  <si>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</si>
  <si>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</si>
  <si>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</si>
  <si>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</si>
  <si>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</si>
  <si>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</si>
  <si>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</si>
  <si>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</si>
  <si>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</si>
  <si>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</si>
  <si>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</si>
  <si>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</si>
  <si>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</si>
  <si>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</si>
  <si>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</si>
  <si>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</si>
  <si>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</si>
  <si>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</si>
  <si>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</si>
  <si>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</si>
  <si>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</si>
  <si>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</si>
  <si>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</si>
  <si>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</si>
  <si>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</si>
  <si>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</si>
  <si>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</si>
  <si>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</si>
  <si>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</si>
  <si>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</si>
  <si>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</si>
  <si>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</si>
  <si>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</si>
  <si>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</si>
  <si>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</si>
  <si>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</si>
  <si>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</si>
  <si>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</si>
  <si>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</si>
  <si>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</si>
  <si>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</si>
  <si>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</si>
  <si>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</si>
  <si>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</si>
  <si>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</si>
  <si>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</si>
  <si>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</si>
  <si>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</si>
  <si>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</si>
  <si>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</si>
  <si>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</si>
  <si>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</si>
  <si>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</si>
  <si>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</si>
  <si>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</si>
  <si>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</si>
  <si>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</si>
  <si>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</si>
  <si>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</si>
  <si>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</si>
  <si>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</si>
  <si>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</si>
  <si>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</si>
  <si>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</si>
  <si>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</si>
  <si>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</si>
  <si>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</si>
  <si>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</si>
  <si>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</si>
  <si>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</si>
  <si>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</si>
  <si>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</si>
  <si>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</si>
  <si>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</si>
  <si>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</si>
  <si>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</si>
  <si>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</si>
  <si>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</si>
  <si>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</si>
  <si>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</si>
  <si>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</si>
  <si>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</si>
  <si>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</si>
  <si>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</si>
  <si>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</si>
  <si>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</si>
  <si>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</si>
  <si>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</si>
  <si>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</si>
  <si>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</si>
  <si>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</si>
  <si>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</si>
  <si>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</si>
  <si>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</si>
  <si>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</si>
  <si>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</si>
  <si>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</si>
  <si>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</si>
  <si>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</si>
  <si>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</si>
  <si>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</si>
  <si>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</si>
  <si>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</si>
  <si>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</si>
  <si>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</si>
  <si>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</si>
  <si>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</si>
  <si>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</si>
  <si>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</si>
  <si>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</si>
  <si>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</si>
  <si>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</si>
  <si>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</si>
  <si>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</si>
  <si>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</si>
  <si>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</si>
  <si>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</si>
  <si>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</si>
  <si>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</si>
  <si>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</si>
  <si>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</si>
  <si>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</si>
  <si>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</si>
  <si>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</si>
  <si>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</si>
  <si>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</si>
  <si>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</si>
  <si>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</si>
  <si>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</si>
  <si>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</si>
  <si>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</si>
  <si>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</si>
  <si>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</si>
  <si>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</si>
  <si>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</si>
  <si>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</si>
  <si>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</si>
  <si>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</si>
  <si>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</si>
  <si>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</si>
  <si>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</si>
  <si>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</si>
  <si>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</si>
  <si>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</si>
  <si>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</si>
  <si>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</si>
  <si>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</si>
  <si>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</si>
  <si>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</si>
  <si>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</si>
  <si>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</si>
  <si>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</si>
  <si>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</si>
  <si>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</si>
  <si>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</si>
  <si>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</si>
  <si>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</si>
  <si>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</si>
  <si>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</si>
  <si>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</si>
  <si>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</si>
  <si>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</si>
  <si>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</si>
  <si>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</si>
  <si>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</si>
  <si>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</si>
  <si>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</si>
  <si>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</si>
  <si>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</si>
  <si>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</si>
  <si>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</si>
  <si>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</si>
  <si>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</si>
  <si>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</si>
  <si>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</si>
  <si>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</si>
  <si>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</si>
  <si>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</si>
  <si>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</si>
  <si>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</si>
  <si>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</si>
  <si>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</si>
  <si>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</si>
  <si>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</si>
  <si>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</si>
  <si>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</si>
  <si>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</si>
  <si>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</si>
  <si>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</si>
  <si>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</si>
  <si>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</si>
  <si>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</si>
  <si>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</si>
  <si>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</si>
  <si>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</si>
  <si>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</si>
  <si>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</si>
  <si>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</si>
  <si>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</si>
  <si>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</si>
  <si>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</si>
  <si>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</si>
  <si>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</si>
  <si>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</si>
  <si>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</si>
  <si>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</si>
  <si>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</si>
  <si>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</si>
  <si>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</si>
  <si>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</si>
  <si>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</si>
  <si>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</si>
  <si>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</si>
  <si>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</si>
  <si>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</si>
  <si>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</si>
  <si>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</si>
  <si>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</si>
  <si>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</si>
  <si>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</si>
  <si>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</si>
  <si>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</si>
  <si>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</si>
  <si>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</si>
  <si>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</si>
  <si>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</si>
  <si>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</si>
  <si>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</si>
  <si>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</si>
  <si>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</si>
  <si>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</si>
  <si>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</si>
  <si>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</si>
  <si>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</si>
  <si>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</si>
  <si>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</si>
  <si>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</si>
  <si>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</si>
  <si>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</si>
  <si>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</si>
  <si>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</si>
  <si>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</si>
  <si>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</si>
  <si>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</si>
  <si>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</si>
  <si>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</si>
  <si>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</si>
  <si>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</si>
  <si>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</si>
  <si>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</si>
  <si>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</si>
  <si>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</si>
  <si>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</si>
  <si>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</si>
  <si>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</si>
  <si>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</si>
  <si>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</si>
  <si>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</si>
  <si>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</si>
  <si>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</si>
  <si>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</si>
  <si>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</si>
  <si>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</si>
  <si>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</si>
  <si>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</si>
  <si>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</si>
  <si>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</si>
  <si>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</si>
  <si>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</si>
  <si>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</si>
  <si>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</si>
  <si>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</si>
  <si>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</si>
  <si>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</si>
  <si>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</si>
  <si>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</si>
  <si>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</si>
  <si>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</si>
  <si>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</si>
  <si>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</si>
  <si>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</si>
  <si>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</si>
  <si>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</si>
  <si>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</si>
  <si>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</si>
  <si>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</si>
  <si>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</si>
  <si>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</si>
  <si>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</si>
  <si>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</si>
  <si>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</si>
  <si>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</si>
  <si>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</si>
  <si>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</si>
  <si>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</si>
  <si>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</si>
  <si>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</si>
  <si>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</si>
  <si>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</si>
  <si>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</si>
  <si>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</si>
  <si>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</si>
  <si>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</si>
  <si>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</si>
  <si>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</si>
  <si>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</si>
  <si>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</si>
  <si>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</si>
  <si>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</si>
  <si>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</si>
  <si>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</si>
  <si>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</si>
  <si>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</si>
  <si>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</si>
  <si>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</si>
  <si>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</si>
  <si>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</si>
  <si>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</si>
  <si>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</si>
  <si>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</si>
  <si>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</si>
  <si>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</si>
  <si>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</si>
  <si>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</si>
  <si>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</si>
  <si>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</si>
  <si>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</si>
  <si>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</si>
  <si>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</si>
  <si>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</si>
  <si>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</si>
  <si>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</si>
  <si>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</si>
  <si>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</si>
  <si>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</si>
  <si>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</si>
  <si>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</si>
  <si>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</si>
  <si>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</si>
  <si>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</si>
  <si>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</si>
  <si>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</si>
  <si>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</si>
  <si>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</si>
  <si>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</si>
  <si>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</si>
  <si>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</si>
  <si>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</si>
  <si>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</si>
  <si>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</si>
  <si>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</si>
  <si>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</si>
  <si>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</si>
  <si>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</si>
  <si>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</si>
  <si>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</si>
  <si>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</si>
  <si>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</si>
  <si>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</si>
  <si>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</si>
  <si>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</si>
  <si>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</si>
  <si>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</si>
  <si>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</si>
  <si>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</si>
  <si>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</si>
  <si>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</si>
  <si>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</si>
  <si>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</si>
  <si>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</si>
  <si>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</si>
  <si>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</si>
  <si>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</si>
  <si>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</si>
  <si>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</si>
  <si>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</si>
  <si>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</si>
  <si>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</si>
  <si>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</si>
  <si>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</si>
  <si>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</si>
  <si>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</si>
  <si>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</si>
  <si>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</si>
  <si>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</si>
  <si>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</si>
  <si>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</si>
  <si>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</si>
  <si>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</si>
  <si>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</si>
  <si>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</si>
  <si>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</si>
  <si>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</si>
  <si>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</si>
  <si>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</si>
  <si>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</si>
  <si>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</si>
  <si>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</si>
  <si>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</si>
  <si>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</si>
  <si>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</si>
  <si>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</si>
  <si>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</si>
  <si>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</si>
  <si>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</si>
  <si>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</si>
  <si>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</si>
  <si>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</si>
  <si>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</si>
  <si>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</si>
  <si>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</si>
  <si>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</si>
  <si>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</si>
  <si>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</si>
  <si>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</si>
  <si>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</si>
  <si>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</si>
  <si>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</si>
  <si>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</si>
  <si>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</si>
  <si>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</si>
  <si>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</si>
  <si>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</si>
  <si>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</si>
  <si>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</si>
  <si>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</si>
  <si>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</si>
  <si>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</si>
  <si>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</si>
  <si>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</si>
  <si>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</si>
  <si>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</si>
  <si>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</si>
  <si>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</si>
  <si>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</si>
  <si>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</si>
  <si>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</si>
  <si>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</si>
  <si>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</si>
  <si>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</si>
  <si>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</si>
  <si>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</si>
  <si>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</si>
  <si>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</si>
  <si>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</si>
  <si>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</si>
  <si>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</si>
  <si>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</si>
  <si>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</si>
  <si>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</si>
  <si>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</si>
  <si>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</si>
  <si>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</si>
  <si>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</si>
  <si>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</si>
  <si>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</si>
  <si>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</si>
  <si>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</si>
  <si>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</si>
  <si>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</si>
  <si>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</si>
  <si>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</si>
  <si>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</si>
  <si>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</si>
  <si>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</si>
  <si>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</si>
  <si>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</si>
  <si>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</si>
  <si>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</si>
  <si>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</si>
  <si>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</si>
  <si>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</si>
  <si>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</si>
  <si>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</si>
  <si>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</si>
  <si>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</si>
  <si>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</si>
  <si>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</si>
  <si>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</si>
  <si>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</si>
  <si>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</si>
  <si>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</si>
  <si>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</si>
  <si>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</si>
  <si>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</si>
  <si>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</si>
  <si>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</si>
  <si>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</si>
  <si>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</si>
  <si>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</si>
  <si>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</si>
  <si>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</si>
  <si>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</si>
  <si>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</si>
  <si>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</si>
  <si>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</si>
  <si>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</si>
  <si>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</si>
  <si>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</si>
  <si>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</si>
  <si>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</si>
  <si>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</si>
  <si>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</si>
  <si>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</si>
  <si>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</si>
  <si>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</si>
  <si>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</si>
  <si>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</si>
  <si>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</si>
  <si>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</si>
  <si>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</si>
  <si>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</si>
  <si>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</si>
  <si>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</si>
  <si>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</si>
  <si>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</si>
  <si>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</si>
  <si>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</si>
  <si>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</si>
  <si>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</si>
  <si>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</si>
  <si>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</si>
  <si>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</si>
  <si>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</si>
  <si>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</si>
  <si>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</si>
  <si>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</si>
  <si>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</si>
  <si>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</si>
  <si>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</si>
  <si>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</si>
  <si>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</si>
  <si>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</si>
  <si>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</si>
  <si>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</si>
  <si>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</si>
  <si>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</si>
  <si>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</si>
  <si>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</si>
  <si>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</si>
  <si>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</si>
  <si>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</si>
  <si>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</si>
  <si>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</si>
  <si>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</si>
  <si>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</si>
  <si>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</si>
  <si>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</si>
  <si>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</si>
  <si>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</si>
  <si>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</si>
  <si>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</si>
  <si>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</si>
  <si>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</si>
  <si>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</si>
  <si>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</si>
  <si>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</si>
  <si>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</si>
  <si>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</si>
  <si>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</si>
  <si>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</si>
  <si>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</si>
  <si>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</si>
  <si>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</si>
  <si>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</si>
  <si>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</si>
  <si>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</si>
  <si>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</si>
  <si>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</si>
  <si>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</si>
  <si>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</si>
  <si>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</si>
  <si>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</si>
  <si>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</si>
  <si>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</si>
  <si>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</si>
  <si>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</si>
  <si>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</si>
  <si>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</si>
  <si>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</si>
  <si>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</si>
  <si>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</si>
  <si>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</si>
  <si>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</si>
  <si>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</si>
  <si>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</si>
  <si>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</si>
  <si>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</si>
  <si>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</si>
  <si>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</si>
  <si>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</si>
  <si>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</si>
  <si>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</si>
  <si>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</si>
  <si>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</si>
  <si>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</si>
  <si>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</si>
  <si>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</si>
  <si>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</si>
  <si>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</si>
  <si>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</si>
  <si>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</si>
  <si>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</si>
  <si>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</si>
  <si>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</si>
  <si>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</si>
  <si>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</si>
  <si>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</si>
  <si>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</si>
  <si>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</si>
  <si>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</si>
  <si>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</si>
  <si>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</si>
  <si>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</si>
  <si>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</si>
  <si>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</si>
  <si>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</si>
  <si>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</si>
  <si>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</si>
  <si>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</si>
  <si>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</si>
  <si>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</si>
  <si>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</si>
  <si>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</si>
  <si>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</si>
  <si>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</si>
  <si>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</si>
  <si>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</si>
  <si>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</si>
  <si>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</si>
  <si>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</si>
  <si>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</si>
  <si>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</si>
  <si>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</si>
  <si>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</si>
  <si>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</si>
  <si>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</si>
  <si>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</si>
  <si>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</si>
  <si>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</si>
  <si>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</si>
  <si>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</si>
  <si>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</si>
  <si>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</si>
  <si>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</si>
  <si>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</si>
  <si>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</si>
  <si>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</si>
  <si>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</si>
  <si>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</si>
  <si>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</si>
  <si>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</si>
  <si>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</si>
  <si>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</si>
  <si>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</si>
  <si>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</si>
  <si>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</si>
  <si>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</si>
  <si>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</si>
  <si>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</si>
  <si>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</si>
  <si>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</si>
  <si>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</si>
  <si>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</si>
  <si>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</si>
  <si>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</si>
  <si>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</si>
  <si>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</si>
  <si>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</si>
  <si>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</si>
  <si>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</si>
  <si>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</si>
  <si>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</si>
  <si>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</si>
  <si>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</si>
  <si>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</si>
  <si>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</si>
  <si>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</si>
  <si>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</si>
  <si>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</si>
  <si>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</si>
  <si>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</si>
  <si>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</si>
  <si>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</si>
  <si>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</si>
  <si>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</si>
  <si>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</si>
  <si>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</si>
  <si>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</si>
  <si>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</si>
  <si>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</si>
  <si>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</si>
  <si>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</si>
  <si>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</si>
  <si>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</si>
  <si>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</si>
  <si>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</si>
  <si>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</si>
  <si>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</si>
  <si>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</si>
  <si>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</si>
  <si>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</si>
  <si>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</si>
  <si>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</si>
  <si>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</si>
  <si>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</si>
  <si>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</si>
  <si>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</si>
  <si>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</si>
  <si>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</si>
  <si>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</si>
  <si>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</si>
  <si>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</si>
  <si>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</si>
  <si>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</si>
  <si>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</si>
  <si>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</si>
  <si>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</si>
  <si>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</si>
  <si>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</si>
  <si>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</si>
  <si>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</si>
  <si>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</si>
  <si>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</si>
  <si>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</si>
  <si>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</si>
  <si>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</si>
  <si>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</si>
  <si>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</si>
  <si>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</si>
  <si>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</si>
  <si>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</si>
  <si>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</si>
  <si>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</si>
  <si>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</si>
  <si>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</si>
  <si>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</si>
  <si>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</si>
  <si>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</si>
  <si>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</si>
  <si>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</si>
  <si>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</si>
  <si>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</si>
  <si>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</si>
  <si>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</si>
  <si>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</si>
  <si>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</si>
  <si>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</si>
  <si>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</si>
  <si>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</si>
  <si>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</si>
  <si>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</si>
  <si>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</si>
  <si>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</si>
  <si>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</si>
  <si>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</si>
  <si>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</si>
  <si>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</si>
  <si>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</si>
  <si>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</si>
  <si>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</si>
  <si>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</si>
  <si>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</si>
  <si>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</si>
  <si>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</si>
  <si>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</si>
  <si>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</si>
  <si>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</si>
  <si>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</si>
  <si>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</si>
  <si>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</si>
  <si>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</si>
  <si>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</si>
  <si>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</si>
  <si>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</si>
  <si>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</si>
  <si>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</si>
  <si>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</si>
  <si>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</si>
  <si>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</si>
  <si>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</si>
  <si>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</si>
  <si>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</si>
  <si>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</si>
  <si>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</si>
  <si>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</si>
  <si>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</si>
  <si>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</si>
  <si>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</si>
  <si>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</si>
  <si>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</si>
  <si>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</si>
  <si>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</si>
  <si>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</si>
  <si>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</si>
  <si>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</si>
  <si>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</si>
  <si>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</si>
  <si>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</si>
  <si>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</si>
  <si>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</si>
  <si>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</si>
  <si>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</si>
  <si>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</si>
  <si>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</si>
  <si>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</si>
  <si>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</si>
  <si>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</si>
  <si>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</si>
  <si>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</si>
  <si>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</si>
  <si>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</si>
  <si>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</si>
  <si>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</si>
  <si>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</si>
  <si>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</si>
  <si>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</si>
  <si>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</si>
  <si>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</si>
  <si>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</si>
  <si>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</si>
  <si>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</si>
  <si>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</si>
  <si>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</si>
  <si>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</si>
  <si>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</si>
  <si>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</si>
  <si>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</si>
  <si>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</si>
  <si>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</si>
  <si>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</si>
  <si>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</si>
  <si>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</si>
  <si>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</si>
  <si>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</si>
  <si>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</si>
  <si>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</si>
  <si>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</si>
  <si>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</si>
  <si>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</si>
  <si>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</si>
  <si>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</si>
  <si>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</si>
  <si>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</si>
  <si>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</si>
  <si>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</si>
  <si>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</si>
  <si>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</si>
  <si>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</si>
  <si>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</si>
  <si>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</si>
  <si>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</si>
  <si>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</si>
  <si>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</si>
  <si>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</si>
  <si>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</si>
  <si>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</si>
  <si>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</si>
  <si>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</si>
  <si>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</si>
  <si>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</si>
  <si>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</si>
  <si>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</si>
  <si>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</si>
  <si>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</si>
  <si>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</si>
  <si>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</si>
  <si>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</si>
  <si>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</si>
  <si>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</si>
  <si>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</si>
  <si>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</si>
  <si>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</si>
  <si>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</si>
  <si>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</si>
  <si>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</si>
  <si>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</si>
  <si>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</si>
  <si>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</si>
  <si>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</si>
  <si>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</si>
  <si>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</si>
  <si>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</si>
  <si>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</si>
  <si>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</si>
  <si>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</si>
  <si>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</si>
  <si>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</si>
  <si>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</si>
  <si>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</si>
  <si>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</si>
  <si>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</si>
  <si>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</si>
  <si>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</si>
  <si>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</si>
  <si>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</si>
  <si>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</si>
  <si>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</si>
  <si>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</si>
  <si>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</si>
  <si>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</si>
  <si>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</si>
  <si>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</si>
  <si>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</si>
  <si>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</si>
  <si>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</si>
  <si>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</si>
  <si>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</si>
  <si>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</si>
  <si>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</si>
  <si>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</si>
  <si>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</si>
  <si>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</si>
  <si>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</si>
  <si>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</si>
  <si>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</si>
  <si>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</si>
  <si>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</si>
  <si>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</si>
  <si>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</si>
  <si>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</si>
  <si>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</si>
  <si>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</si>
  <si>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</si>
  <si>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</si>
  <si>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</si>
  <si>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</si>
  <si>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</si>
  <si>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</si>
  <si>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</si>
  <si>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</si>
  <si>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</si>
  <si>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</si>
  <si>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</si>
  <si>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</si>
  <si>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</si>
  <si>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</si>
  <si>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</si>
  <si>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</si>
  <si>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</si>
  <si>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</si>
  <si>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</si>
  <si>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</si>
  <si>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</si>
  <si>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</si>
  <si>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</si>
  <si>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</si>
  <si>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</si>
  <si>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</si>
  <si>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</si>
  <si>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</si>
  <si>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</si>
  <si>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</si>
  <si>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</si>
  <si>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</si>
  <si>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</si>
  <si>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</si>
  <si>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</si>
  <si>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</si>
  <si>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</si>
  <si>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</si>
  <si>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</si>
  <si>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</si>
  <si>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</si>
  <si>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</si>
  <si>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</si>
  <si>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</si>
  <si>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</si>
  <si>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</si>
  <si>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</si>
  <si>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</si>
  <si>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</si>
  <si>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</si>
  <si>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</si>
  <si>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</si>
  <si>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</si>
  <si>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</si>
  <si>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</si>
  <si>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</si>
  <si>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</si>
  <si>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</si>
  <si>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</si>
  <si>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</si>
  <si>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</si>
  <si>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</si>
  <si>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</si>
  <si>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</si>
  <si>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</si>
  <si>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</si>
  <si>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</si>
  <si>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</si>
  <si>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</si>
  <si>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</si>
  <si>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</si>
  <si>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</si>
  <si>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</si>
  <si>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</si>
  <si>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</si>
  <si>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</si>
  <si>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</si>
  <si>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</si>
  <si>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</si>
  <si>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</si>
  <si>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</si>
  <si>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</si>
  <si>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</si>
  <si>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</si>
  <si>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</si>
  <si>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</si>
  <si>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</si>
  <si>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</si>
  <si>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</si>
  <si>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</si>
  <si>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</si>
  <si>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</si>
  <si>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</si>
  <si>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</si>
  <si>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</si>
  <si>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</si>
  <si>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</si>
  <si>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</si>
  <si>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</si>
  <si>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</si>
  <si>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</si>
  <si>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</si>
  <si>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</si>
  <si>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</si>
  <si>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</si>
  <si>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</si>
  <si>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</si>
  <si>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</si>
  <si>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</si>
  <si>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</si>
  <si>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</si>
  <si>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</si>
  <si>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</si>
  <si>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</si>
  <si>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</si>
  <si>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</si>
  <si>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</si>
  <si>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</si>
  <si>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</si>
  <si>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</si>
  <si>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</si>
  <si>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</si>
  <si>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</si>
  <si>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</si>
  <si>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</si>
  <si>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</si>
  <si>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</si>
  <si>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</si>
  <si>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</si>
  <si>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</si>
  <si>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</si>
  <si>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</si>
  <si>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</si>
  <si>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</si>
  <si>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</si>
  <si>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</si>
  <si>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</si>
  <si>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</si>
  <si>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</si>
  <si>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</si>
  <si>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</si>
  <si>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</si>
  <si>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</si>
  <si>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</si>
  <si>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</si>
  <si>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</si>
  <si>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</si>
  <si>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</si>
  <si>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</si>
  <si>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</si>
  <si>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</si>
  <si>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</si>
  <si>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</si>
  <si>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</si>
  <si>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</si>
  <si>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</si>
  <si>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</si>
  <si>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</si>
  <si>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</si>
  <si>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</si>
  <si>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</si>
  <si>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</si>
  <si>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</si>
  <si>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</si>
  <si>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</si>
  <si>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</si>
  <si>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</si>
  <si>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</si>
  <si>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</si>
  <si>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</si>
  <si>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</si>
  <si>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</si>
  <si>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</si>
  <si>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</si>
  <si>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</si>
  <si>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</si>
  <si>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</si>
  <si>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</si>
  <si>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</si>
  <si>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</si>
  <si>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</si>
  <si>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</si>
  <si>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</si>
  <si>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</si>
  <si>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</si>
  <si>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</si>
  <si>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</si>
  <si>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</si>
  <si>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</si>
  <si>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</si>
  <si>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</si>
  <si>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</si>
  <si>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</si>
  <si>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</si>
  <si>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</si>
  <si>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</si>
  <si>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</si>
  <si>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</si>
  <si>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</si>
  <si>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</si>
  <si>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</si>
  <si>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</si>
  <si>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</si>
  <si>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</si>
  <si>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</si>
  <si>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</si>
  <si>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</si>
  <si>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</si>
  <si>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</si>
  <si>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</si>
  <si>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</si>
  <si>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</si>
  <si>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</si>
  <si>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</si>
  <si>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</si>
  <si>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</si>
  <si>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</si>
  <si>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</si>
  <si>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</si>
  <si>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</si>
  <si>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</si>
  <si>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</si>
  <si>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</si>
  <si>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</si>
  <si>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</si>
  <si>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</si>
  <si>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</si>
  <si>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</si>
  <si>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</si>
  <si>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</si>
  <si>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</si>
  <si>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</si>
  <si>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</si>
  <si>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</si>
  <si>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</si>
  <si>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</si>
  <si>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</si>
  <si>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</si>
  <si>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</si>
  <si>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</si>
  <si>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</si>
  <si>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</si>
  <si>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</si>
  <si>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</si>
  <si>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</si>
  <si>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</si>
  <si>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</si>
  <si>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</si>
  <si>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</si>
  <si>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</si>
  <si>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</si>
  <si>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</si>
  <si>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</si>
  <si>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</si>
  <si>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</si>
  <si>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</si>
  <si>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</si>
  <si>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</si>
  <si>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</si>
  <si>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</si>
  <si>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</si>
  <si>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</si>
  <si>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</si>
  <si>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</si>
  <si>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</si>
  <si>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</si>
  <si>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</si>
  <si>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</si>
  <si>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</si>
  <si>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</si>
  <si>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</si>
  <si>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</si>
  <si>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</si>
  <si>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</si>
  <si>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</si>
  <si>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</si>
  <si>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</si>
  <si>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</si>
  <si>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</si>
  <si>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</si>
  <si>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</si>
  <si>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</si>
  <si>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</si>
  <si>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</si>
  <si>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</si>
  <si>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</si>
  <si>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</si>
  <si>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</si>
  <si>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</si>
  <si>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</si>
  <si>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</si>
  <si>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</si>
  <si>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</si>
  <si>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</si>
  <si>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</si>
  <si>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</si>
  <si>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</si>
  <si>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</si>
  <si>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</si>
  <si>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</si>
  <si>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</si>
  <si>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</si>
  <si>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</si>
  <si>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</si>
  <si>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</si>
  <si>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</si>
  <si>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</si>
  <si>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</si>
  <si>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</si>
  <si>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</si>
  <si>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</si>
  <si>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</si>
  <si>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</si>
  <si>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</si>
  <si>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</si>
  <si>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</si>
  <si>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</si>
  <si>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</si>
  <si>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</si>
  <si>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</si>
  <si>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</si>
  <si>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</si>
  <si>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</si>
  <si>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</si>
  <si>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</si>
  <si>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</si>
  <si>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</si>
  <si>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</si>
  <si>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</si>
  <si>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</si>
  <si>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</si>
  <si>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</si>
  <si>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</si>
  <si>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</si>
  <si>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</si>
  <si>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</si>
  <si>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</si>
  <si>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</si>
  <si>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</si>
  <si>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</si>
  <si>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</si>
  <si>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</si>
  <si>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</si>
  <si>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</si>
  <si>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</si>
  <si>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</si>
  <si>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</si>
  <si>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</si>
  <si>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</si>
  <si>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</si>
  <si>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</si>
  <si>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</si>
  <si>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</si>
  <si>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</si>
  <si>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</si>
  <si>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</si>
  <si>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</si>
  <si>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</si>
  <si>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</si>
  <si>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</si>
  <si>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</si>
  <si>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</si>
  <si>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</si>
  <si>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</si>
  <si>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</si>
  <si>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</si>
  <si>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</si>
  <si>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</si>
  <si>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</si>
  <si>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</si>
  <si>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</si>
  <si>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</si>
  <si>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</si>
  <si>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</si>
  <si>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</si>
  <si>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</si>
  <si>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</si>
  <si>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</si>
  <si>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</si>
  <si>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</si>
  <si>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</si>
  <si>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</si>
  <si>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</si>
  <si>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</si>
  <si>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</si>
  <si>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</si>
  <si>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</si>
  <si>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</si>
  <si>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</si>
  <si>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</si>
  <si>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</si>
  <si>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</si>
  <si>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</si>
  <si>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</si>
  <si>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</si>
  <si>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</si>
  <si>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</si>
  <si>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</si>
  <si>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</si>
  <si>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</si>
  <si>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</si>
  <si>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</si>
  <si>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</si>
  <si>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</si>
  <si>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</si>
  <si>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</si>
  <si>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</si>
  <si>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</si>
  <si>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</si>
  <si>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</si>
  <si>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</si>
  <si>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</si>
  <si>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</si>
  <si>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</si>
  <si>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</si>
  <si>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</si>
  <si>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</si>
  <si>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</si>
  <si>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</si>
  <si>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</si>
  <si>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</si>
  <si>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</si>
  <si>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</si>
  <si>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</si>
  <si>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</si>
  <si>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</si>
  <si>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</si>
  <si>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</si>
  <si>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</si>
  <si>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</si>
  <si>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</si>
  <si>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</si>
  <si>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</si>
  <si>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</si>
  <si>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</si>
  <si>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</si>
  <si>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</si>
  <si>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</si>
  <si>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</si>
  <si>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</si>
  <si>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</si>
  <si>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</si>
  <si>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</si>
  <si>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</si>
  <si>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</si>
  <si>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</si>
  <si>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</si>
  <si>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</si>
  <si>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</si>
  <si>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</si>
  <si>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</si>
  <si>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</si>
  <si>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</si>
  <si>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</si>
  <si>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</si>
  <si>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</si>
  <si>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</si>
  <si>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</si>
  <si>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</si>
  <si>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</si>
  <si>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</si>
  <si>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</si>
  <si>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</si>
  <si>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</si>
  <si>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</si>
  <si>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</si>
  <si>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</si>
  <si>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</si>
  <si>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</si>
  <si>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</si>
  <si>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</si>
  <si>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</si>
  <si>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</si>
  <si>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</si>
  <si>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</si>
  <si>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</si>
  <si>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</si>
  <si>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</si>
  <si>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</si>
  <si>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</si>
  <si>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</si>
  <si>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</si>
  <si>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</si>
  <si>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</si>
  <si>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</si>
  <si>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</si>
  <si>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</si>
  <si>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</si>
  <si>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</si>
  <si>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</si>
  <si>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</si>
  <si>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</si>
  <si>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</si>
  <si>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</si>
  <si>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</si>
  <si>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</si>
  <si>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</si>
  <si>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</si>
  <si>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</si>
  <si>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</si>
  <si>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</si>
  <si>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</si>
  <si>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</si>
  <si>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</si>
  <si>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</si>
  <si>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</si>
  <si>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</si>
  <si>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</si>
  <si>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</si>
  <si>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</si>
  <si>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</si>
  <si>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</si>
  <si>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</si>
  <si>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</si>
  <si>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</si>
  <si>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</si>
  <si>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</si>
  <si>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</si>
  <si>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</si>
  <si>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</si>
  <si>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</si>
  <si>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</si>
  <si>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</si>
  <si>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</si>
  <si>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</si>
  <si>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</si>
  <si>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</si>
  <si>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</si>
  <si>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</si>
  <si>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</si>
  <si>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</si>
  <si>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</si>
  <si>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</si>
  <si>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</si>
  <si>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</si>
  <si>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</si>
  <si>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</si>
  <si>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</si>
  <si>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</si>
  <si>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</si>
  <si>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</si>
  <si>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</si>
  <si>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</si>
  <si>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</si>
  <si>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</si>
  <si>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</si>
  <si>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</si>
  <si>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</si>
  <si>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</si>
  <si>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</si>
  <si>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</si>
  <si>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</si>
  <si>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</si>
  <si>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</si>
  <si>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</si>
  <si>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</si>
  <si>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</si>
  <si>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</si>
  <si>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</si>
  <si>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</si>
  <si>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</si>
  <si>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</si>
  <si>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</si>
  <si>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</si>
  <si>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</si>
  <si>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</si>
  <si>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</si>
  <si>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</si>
  <si>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</si>
  <si>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</si>
  <si>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</si>
  <si>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</si>
  <si>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</si>
  <si>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</si>
  <si>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</si>
  <si>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</si>
  <si>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</si>
  <si>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</si>
  <si>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</si>
  <si>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</si>
  <si>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</si>
  <si>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</si>
  <si>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</si>
  <si>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</si>
  <si>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</si>
  <si>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</si>
  <si>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</si>
  <si>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</si>
  <si>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</si>
  <si>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</si>
  <si>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</si>
  <si>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</si>
  <si>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</si>
  <si>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</si>
  <si>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</si>
  <si>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</si>
  <si>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</si>
  <si>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</si>
  <si>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</si>
  <si>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</si>
  <si>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</si>
  <si>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</si>
  <si>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</si>
  <si>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</si>
  <si>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</si>
  <si>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</si>
  <si>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</si>
  <si>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</si>
  <si>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</si>
  <si>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</si>
  <si>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</si>
  <si>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</si>
  <si>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</si>
  <si>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</si>
  <si>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</si>
  <si>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</si>
  <si>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</si>
  <si>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</si>
  <si>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</si>
  <si>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</si>
  <si>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</si>
  <si>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</si>
  <si>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</si>
  <si>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</si>
  <si>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</si>
  <si>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</si>
  <si>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</si>
  <si>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</si>
  <si>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</si>
  <si>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</si>
  <si>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</si>
  <si>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</si>
  <si>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</si>
  <si>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</si>
  <si>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</si>
  <si>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</si>
  <si>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</si>
  <si>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</si>
  <si>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</si>
  <si>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</si>
  <si>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</si>
  <si>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</si>
  <si>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</si>
  <si>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</si>
  <si>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</si>
  <si>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</si>
  <si>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</si>
  <si>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</si>
  <si>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</si>
  <si>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</si>
  <si>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</si>
  <si>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</si>
  <si>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</si>
  <si>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</si>
  <si>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</si>
  <si>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</si>
  <si>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</si>
  <si>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</si>
  <si>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</si>
  <si>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</si>
  <si>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</si>
  <si>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</si>
  <si>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</si>
  <si>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</si>
  <si>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</si>
  <si>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</si>
  <si>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</si>
  <si>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</si>
  <si>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</si>
  <si>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</si>
  <si>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</si>
  <si>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</si>
  <si>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</si>
  <si>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</si>
  <si>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</si>
  <si>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</si>
  <si>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</si>
  <si>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</si>
  <si>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</si>
  <si>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</si>
  <si>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</si>
  <si>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</si>
  <si>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</si>
  <si>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</si>
  <si>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</si>
  <si>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</si>
  <si>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</si>
  <si>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</si>
  <si>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</si>
  <si>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</si>
  <si>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</si>
  <si>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</si>
  <si>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</si>
  <si>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</si>
  <si>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</si>
  <si>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</si>
  <si>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</si>
  <si>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</si>
  <si>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</si>
  <si>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</si>
  <si>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</si>
  <si>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</si>
  <si>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</si>
  <si>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</si>
  <si>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</si>
  <si>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</si>
  <si>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</si>
  <si>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</si>
  <si>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</si>
  <si>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</si>
  <si>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</si>
  <si>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</si>
  <si>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</si>
  <si>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</si>
  <si>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</si>
  <si>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</si>
  <si>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</si>
  <si>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</si>
  <si>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</si>
  <si>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</si>
  <si>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</si>
  <si>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</si>
  <si>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</si>
  <si>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</si>
  <si>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</si>
  <si>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</si>
  <si>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</si>
  <si>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</si>
  <si>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</si>
  <si>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</si>
  <si>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</si>
  <si>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</si>
  <si>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</si>
  <si>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</si>
  <si>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</si>
  <si>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</si>
  <si>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</si>
  <si>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</si>
  <si>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</si>
  <si>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</si>
  <si>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</si>
  <si>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</si>
  <si>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</si>
  <si>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</si>
  <si>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</si>
  <si>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</si>
  <si>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</si>
  <si>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</si>
  <si>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</si>
  <si>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</si>
  <si>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</si>
  <si>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</si>
  <si>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</si>
  <si>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</si>
  <si>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</si>
  <si>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</si>
  <si>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</si>
  <si>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</si>
  <si>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</si>
  <si>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</si>
  <si>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</si>
  <si>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</si>
  <si>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</si>
  <si>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</si>
  <si>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</si>
  <si>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</si>
  <si>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</si>
  <si>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</si>
  <si>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</si>
  <si>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</si>
  <si>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</si>
  <si>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</si>
  <si>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</si>
  <si>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</si>
  <si>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</si>
  <si>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</si>
  <si>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</si>
  <si>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</si>
  <si>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</si>
  <si>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</si>
  <si>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</si>
  <si>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</si>
  <si>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</si>
  <si>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</si>
  <si>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</si>
  <si>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</si>
  <si>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</si>
  <si>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</si>
  <si>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</si>
  <si>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</si>
  <si>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</si>
  <si>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</si>
  <si>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</si>
  <si>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</si>
  <si>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</si>
  <si>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</si>
  <si>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</si>
  <si>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</si>
  <si>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</si>
  <si>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</si>
  <si>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</si>
  <si>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</si>
  <si>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</si>
  <si>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</si>
  <si>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</si>
  <si>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</si>
  <si>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</si>
  <si>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</si>
  <si>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</si>
  <si>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</si>
  <si>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</si>
  <si>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</si>
  <si>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</si>
  <si>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</si>
  <si>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</si>
  <si>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</si>
  <si>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</si>
  <si>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</si>
  <si>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</si>
  <si>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</si>
  <si>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</si>
  <si>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</si>
  <si>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</si>
  <si>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</si>
  <si>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</si>
  <si>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</si>
  <si>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</si>
  <si>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</si>
  <si>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</si>
  <si>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</si>
  <si>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</si>
  <si>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</si>
  <si>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</si>
  <si>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</si>
  <si>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</si>
  <si>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</si>
  <si>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</si>
  <si>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</si>
  <si>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</si>
  <si>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</si>
  <si>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</si>
  <si>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</si>
  <si>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</si>
  <si>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</si>
  <si>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</si>
  <si>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</si>
  <si>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</si>
  <si>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</si>
  <si>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</si>
  <si>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</si>
  <si>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</si>
  <si>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</si>
  <si>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</si>
  <si>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</si>
  <si>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</si>
  <si>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</si>
  <si>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</si>
  <si>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</si>
  <si>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</si>
  <si>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</si>
  <si>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</si>
  <si>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</si>
  <si>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</si>
  <si>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</si>
  <si>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</si>
  <si>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</si>
  <si>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</si>
  <si>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</si>
  <si>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</si>
  <si>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</si>
  <si>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</si>
  <si>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</si>
  <si>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</si>
  <si>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</si>
  <si>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</si>
  <si>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</si>
  <si>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</si>
  <si>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</si>
  <si>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</si>
  <si>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</si>
  <si>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</si>
  <si>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</si>
  <si>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</si>
  <si>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</si>
  <si>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</si>
  <si>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</si>
  <si>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</si>
  <si>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</si>
  <si>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</si>
  <si>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</si>
  <si>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</si>
  <si>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</si>
  <si>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</si>
  <si>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</si>
  <si>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</si>
  <si>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</si>
  <si>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</si>
  <si>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</si>
  <si>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</si>
  <si>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</si>
  <si>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</si>
  <si>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</si>
  <si>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</si>
  <si>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</si>
  <si>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</si>
  <si>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</si>
  <si>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</si>
  <si>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</si>
  <si>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</si>
  <si>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</si>
  <si>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</si>
  <si>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</si>
  <si>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</si>
  <si>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</si>
  <si>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</si>
  <si>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</si>
  <si>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</si>
  <si>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</si>
  <si>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</si>
  <si>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</si>
  <si>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</si>
  <si>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</si>
  <si>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</si>
  <si>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</si>
  <si>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</si>
  <si>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</si>
  <si>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</si>
  <si>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</si>
  <si>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</si>
  <si>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</si>
  <si>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</si>
  <si>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</si>
  <si>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</si>
  <si>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</si>
  <si>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</si>
  <si>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</si>
  <si>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</si>
  <si>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</si>
  <si>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</si>
  <si>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</si>
  <si>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</si>
  <si>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</si>
  <si>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</si>
  <si>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</si>
  <si>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</si>
  <si>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</si>
  <si>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</si>
  <si>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</si>
  <si>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</si>
  <si>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</si>
  <si>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</si>
  <si>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</si>
  <si>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</si>
  <si>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</si>
  <si>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</si>
  <si>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</si>
  <si>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</si>
  <si>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</si>
  <si>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</si>
  <si>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</si>
  <si>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</si>
  <si>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</si>
  <si>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</si>
  <si>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</si>
  <si>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</si>
  <si>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</si>
  <si>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</si>
  <si>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</si>
  <si>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</si>
  <si>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</si>
  <si>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</si>
  <si>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</si>
  <si>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</si>
  <si>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</si>
  <si>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</si>
  <si>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</si>
  <si>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</si>
  <si>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</si>
  <si>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</si>
  <si>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</si>
  <si>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</si>
  <si>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</si>
  <si>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</si>
  <si>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</si>
  <si>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</si>
  <si>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</si>
  <si>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</si>
  <si>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</si>
  <si>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</si>
  <si>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</si>
  <si>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</si>
  <si>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</si>
  <si>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</si>
  <si>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</si>
  <si>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</si>
  <si>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</si>
  <si>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</si>
  <si>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</si>
  <si>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</si>
  <si>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</si>
  <si>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</si>
  <si>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</si>
  <si>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</si>
  <si>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</si>
  <si>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</si>
  <si>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</si>
  <si>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</si>
  <si>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</si>
  <si>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</si>
  <si>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</si>
  <si>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</si>
  <si>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</si>
  <si>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</si>
  <si>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</si>
  <si>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</si>
  <si>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</si>
  <si>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</si>
  <si>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</si>
  <si>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</si>
  <si>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</si>
  <si>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</si>
  <si>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</si>
  <si>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</si>
  <si>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</si>
  <si>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</si>
  <si>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</si>
  <si>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</si>
  <si>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</si>
  <si>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</si>
  <si>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</si>
  <si>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</si>
  <si>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</si>
  <si>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</si>
  <si>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</si>
  <si>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</si>
  <si>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</si>
  <si>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</si>
  <si>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</si>
  <si>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</si>
  <si>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</si>
  <si>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</si>
  <si>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</si>
  <si>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</si>
  <si>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</si>
  <si>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</si>
  <si>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</si>
  <si>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</si>
  <si>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</si>
  <si>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</si>
  <si>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</si>
  <si>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</si>
  <si>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</si>
  <si>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</si>
  <si>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</si>
  <si>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</si>
  <si>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</si>
  <si>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</si>
  <si>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</si>
  <si>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</si>
  <si>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</si>
  <si>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</si>
  <si>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</si>
  <si>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</si>
  <si>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</si>
  <si>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</si>
  <si>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</si>
  <si>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</si>
  <si>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</si>
  <si>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</si>
  <si>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</si>
  <si>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</si>
  <si>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</si>
  <si>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</si>
  <si>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</si>
  <si>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</si>
  <si>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</si>
  <si>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</si>
  <si>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</si>
  <si>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</si>
  <si>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</si>
  <si>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</si>
  <si>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</si>
  <si>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</si>
  <si>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</si>
  <si>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</si>
  <si>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</si>
  <si>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</si>
  <si>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</si>
  <si>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</si>
  <si>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</si>
  <si>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</si>
  <si>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</si>
  <si>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</si>
  <si>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</si>
  <si>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</si>
  <si>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</si>
  <si>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</si>
  <si>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</si>
  <si>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</si>
  <si>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</si>
  <si>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</si>
  <si>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</si>
  <si>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</si>
  <si>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</si>
  <si>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</si>
  <si>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</si>
  <si>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</si>
  <si>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</si>
  <si>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</si>
  <si>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</si>
  <si>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</si>
  <si>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</si>
  <si>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</si>
  <si>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</si>
  <si>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</si>
  <si>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</si>
  <si>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</si>
  <si>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</si>
  <si>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</si>
  <si>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</si>
  <si>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</si>
  <si>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</si>
  <si>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</si>
  <si>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</si>
  <si>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</si>
  <si>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</si>
  <si>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</si>
  <si>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</si>
  <si>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</si>
  <si>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</si>
  <si>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</si>
  <si>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</si>
  <si>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</si>
  <si>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</si>
  <si>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</si>
  <si>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</si>
  <si>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</si>
  <si>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</si>
  <si>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</si>
  <si>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</si>
  <si>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</si>
  <si>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</si>
  <si>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</si>
  <si>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</si>
  <si>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</si>
  <si>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</si>
  <si>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</si>
  <si>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</si>
  <si>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</si>
  <si>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</si>
  <si>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</si>
  <si>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</si>
  <si>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</si>
  <si>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</si>
  <si>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</si>
  <si>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</si>
  <si>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</si>
  <si>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</si>
  <si>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</si>
  <si>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</si>
  <si>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</si>
  <si>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</si>
  <si>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</si>
  <si>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</si>
  <si>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</si>
  <si>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</si>
  <si>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</si>
  <si>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</si>
  <si>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</si>
  <si>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</si>
  <si>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</si>
  <si>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</si>
  <si>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</si>
  <si>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</si>
  <si>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</si>
  <si>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</si>
  <si>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</si>
  <si>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</si>
  <si>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</si>
  <si>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</si>
  <si>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</si>
  <si>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</si>
  <si>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</si>
  <si>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</si>
  <si>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</si>
  <si>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</si>
  <si>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</si>
  <si>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</si>
  <si>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</si>
  <si>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</si>
  <si>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</si>
  <si>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</si>
  <si>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</si>
  <si>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</si>
  <si>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</si>
  <si>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</si>
  <si>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</si>
  <si>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</si>
  <si>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</si>
  <si>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</si>
  <si>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</si>
  <si>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</si>
  <si>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</si>
  <si>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</si>
  <si>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</si>
  <si>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</si>
  <si>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</si>
  <si>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</si>
  <si>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</si>
  <si>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</si>
  <si>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</si>
  <si>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</si>
  <si>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</si>
  <si>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</si>
  <si>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</si>
  <si>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</si>
  <si>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</si>
  <si>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</si>
  <si>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</si>
  <si>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</si>
  <si>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</si>
  <si>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</si>
  <si>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</si>
  <si>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</si>
  <si>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</si>
  <si>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</si>
  <si>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</si>
  <si>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</si>
  <si>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</si>
  <si>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</si>
  <si>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</si>
  <si>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</si>
  <si>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</si>
  <si>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</si>
  <si>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</si>
  <si>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</si>
  <si>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</si>
  <si>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</si>
  <si>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</si>
  <si>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</si>
  <si>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</si>
  <si>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</si>
  <si>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</si>
  <si>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</si>
  <si>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</si>
  <si>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</si>
  <si>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</si>
  <si>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</si>
  <si>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</si>
  <si>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</si>
  <si>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</si>
  <si>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</si>
  <si>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</si>
  <si>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</si>
  <si>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</si>
  <si>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</si>
  <si>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</si>
  <si>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</si>
  <si>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</si>
  <si>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</si>
  <si>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</si>
  <si>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</si>
  <si>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</si>
  <si>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</si>
  <si>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</si>
  <si>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</si>
  <si>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</si>
  <si>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</si>
  <si>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</si>
  <si>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</si>
  <si>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</si>
  <si>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</si>
  <si>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</si>
  <si>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</si>
  <si>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</si>
  <si>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</si>
  <si>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</si>
  <si>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</si>
  <si>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</si>
  <si>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</si>
  <si>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</si>
  <si>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</si>
  <si>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</si>
  <si>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</si>
  <si>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</si>
  <si>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</si>
  <si>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</si>
  <si>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</si>
  <si>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</si>
  <si>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</si>
  <si>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</si>
  <si>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</si>
  <si>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</si>
  <si>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</si>
  <si>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</si>
  <si>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</si>
  <si>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</si>
  <si>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</si>
  <si>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</si>
  <si>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</si>
  <si>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</si>
  <si>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</si>
  <si>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</si>
  <si>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</si>
  <si>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</si>
  <si>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</si>
  <si>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</si>
  <si>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</si>
  <si>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</si>
  <si>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</si>
  <si>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</si>
  <si>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</si>
  <si>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</si>
  <si>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</si>
  <si>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</si>
  <si>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</si>
  <si>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</si>
  <si>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</si>
  <si>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</si>
  <si>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</si>
  <si>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</si>
  <si>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</si>
  <si>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</si>
  <si>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</si>
  <si>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</si>
  <si>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</si>
  <si>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</si>
  <si>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</si>
  <si>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</si>
  <si>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</si>
  <si>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</si>
  <si>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</si>
  <si>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</si>
  <si>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</si>
  <si>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</si>
  <si>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</si>
  <si>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</si>
  <si>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</si>
  <si>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</si>
  <si>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</si>
  <si>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</si>
  <si>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</si>
  <si>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</si>
  <si>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</si>
  <si>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</si>
  <si>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</si>
  <si>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</si>
  <si>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</si>
  <si>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</si>
  <si>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</si>
  <si>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</si>
  <si>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</si>
  <si>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</si>
  <si>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</si>
  <si>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</si>
  <si>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</si>
  <si>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</si>
  <si>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</si>
  <si>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</si>
  <si>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</si>
  <si>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</si>
  <si>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</si>
  <si>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</si>
  <si>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</si>
  <si>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</si>
  <si>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</si>
  <si>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</si>
  <si>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</si>
  <si>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</si>
  <si>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</si>
  <si>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</si>
  <si>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</si>
  <si>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</si>
  <si>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</si>
  <si>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</si>
  <si>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</si>
  <si>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</si>
  <si>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</si>
  <si>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</si>
  <si>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</si>
  <si>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</si>
  <si>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</si>
  <si>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</si>
  <si>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</si>
  <si>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</si>
  <si>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</si>
  <si>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</si>
  <si>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</si>
  <si>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</si>
  <si>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</si>
  <si>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</si>
  <si>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</si>
  <si>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</si>
  <si>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</si>
  <si>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</si>
  <si>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</si>
  <si>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</si>
  <si>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</si>
  <si>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</si>
  <si>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</si>
  <si>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</si>
  <si>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</si>
  <si>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</si>
  <si>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</si>
  <si>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</si>
  <si>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</si>
  <si>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</si>
  <si>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</si>
  <si>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</si>
  <si>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</si>
  <si>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</si>
  <si>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</si>
  <si>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</si>
  <si>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</si>
  <si>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</si>
  <si>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</si>
  <si>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</si>
  <si>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</si>
  <si>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</si>
  <si>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</si>
  <si>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</si>
  <si>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</si>
  <si>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</si>
  <si>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</si>
  <si>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</si>
  <si>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</si>
  <si>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</si>
  <si>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</si>
  <si>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</si>
  <si>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</si>
  <si>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</si>
  <si>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</si>
  <si>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</si>
  <si>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</si>
  <si>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</si>
  <si>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</si>
  <si>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</si>
  <si>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</si>
  <si>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</si>
  <si>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</si>
  <si>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</si>
  <si>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</si>
  <si>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</si>
  <si>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</si>
  <si>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</si>
  <si>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</si>
  <si>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</si>
  <si>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</si>
  <si>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</si>
  <si>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</si>
  <si>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</si>
  <si>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</si>
  <si>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</si>
  <si>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</si>
  <si>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</si>
  <si>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</si>
  <si>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</si>
  <si>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</si>
  <si>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</si>
  <si>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</si>
  <si>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</si>
  <si>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</si>
  <si>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</si>
  <si>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</si>
  <si>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</si>
  <si>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</si>
  <si>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</si>
  <si>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</si>
  <si>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</si>
  <si>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</si>
  <si>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</si>
  <si>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</si>
  <si>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</si>
  <si>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</si>
  <si>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</si>
  <si>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</si>
  <si>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</si>
  <si>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</si>
  <si>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</si>
  <si>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</si>
  <si>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</si>
  <si>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</si>
  <si>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</si>
  <si>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</si>
  <si>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</si>
  <si>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</si>
  <si>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</si>
  <si>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</si>
  <si>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</si>
  <si>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</si>
  <si>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</si>
  <si>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</si>
  <si>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</si>
  <si>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</si>
  <si>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</si>
  <si>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</si>
  <si>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</si>
  <si>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</si>
  <si>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</si>
  <si>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</si>
  <si>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</si>
  <si>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</si>
  <si>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</si>
  <si>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</si>
  <si>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</si>
  <si>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</si>
  <si>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</si>
  <si>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</si>
  <si>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</si>
  <si>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</si>
  <si>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</si>
  <si>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</si>
  <si>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</si>
  <si>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</si>
  <si>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</si>
  <si>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</si>
  <si>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</si>
  <si>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</si>
  <si>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</si>
  <si>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</si>
  <si>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</si>
  <si>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</si>
  <si>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</si>
  <si>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</si>
  <si>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</si>
  <si>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</si>
  <si>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</si>
  <si>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</si>
  <si>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</si>
  <si>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</si>
  <si>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</si>
  <si>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</si>
  <si>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</si>
  <si>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</si>
  <si>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</si>
  <si>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</si>
  <si>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</si>
  <si>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</si>
  <si>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</si>
  <si>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</si>
  <si>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</si>
  <si>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</si>
  <si>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</si>
  <si>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</si>
  <si>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</si>
  <si>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</si>
  <si>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</si>
  <si>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</si>
  <si>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</si>
  <si>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</si>
  <si>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</si>
  <si>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</si>
  <si>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</si>
  <si>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</si>
  <si>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</si>
  <si>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</si>
  <si>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</si>
  <si>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</si>
  <si>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</si>
  <si>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</si>
  <si>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</si>
  <si>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</si>
  <si>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</si>
  <si>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</si>
  <si>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</si>
  <si>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</si>
  <si>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</si>
  <si>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</si>
  <si>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</si>
  <si>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</si>
  <si>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</si>
  <si>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</si>
  <si>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</si>
  <si>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</si>
  <si>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</si>
  <si>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</si>
  <si>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</si>
  <si>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</si>
  <si>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</si>
  <si>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</si>
  <si>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</si>
  <si>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</si>
  <si>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</si>
  <si>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</si>
  <si>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</si>
  <si>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</si>
  <si>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</si>
  <si>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</si>
  <si>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</si>
  <si>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</si>
  <si>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</si>
  <si>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</si>
  <si>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</si>
  <si>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</si>
  <si>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</si>
  <si>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</si>
  <si>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</si>
  <si>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</si>
  <si>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</si>
  <si>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</si>
  <si>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</si>
  <si>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</si>
  <si>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</si>
  <si>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</si>
  <si>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</si>
  <si>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</si>
  <si>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</si>
  <si>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</si>
  <si>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</si>
  <si>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</si>
  <si>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</si>
  <si>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</si>
  <si>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</si>
  <si>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</si>
  <si>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</si>
  <si>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</si>
  <si>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</si>
  <si>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</si>
  <si>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</si>
  <si>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</si>
  <si>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</si>
  <si>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</si>
  <si>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</si>
  <si>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</si>
  <si>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</si>
  <si>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</si>
  <si>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</si>
  <si>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</si>
  <si>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</si>
  <si>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</si>
  <si>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</si>
  <si>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</si>
  <si>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</si>
  <si>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</si>
  <si>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</si>
  <si>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</si>
  <si>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</si>
  <si>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</si>
  <si>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</si>
  <si>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</si>
  <si>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</si>
  <si>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</si>
  <si>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</si>
  <si>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</si>
  <si>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</si>
  <si>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</si>
  <si>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</si>
  <si>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</si>
  <si>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</si>
  <si>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</si>
  <si>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</si>
  <si>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</si>
  <si>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</si>
  <si>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</si>
  <si>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</si>
  <si>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</si>
  <si>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</si>
  <si>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</si>
  <si>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</si>
  <si>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</si>
  <si>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</si>
  <si>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</si>
  <si>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</si>
  <si>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</si>
  <si>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</si>
  <si>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</si>
  <si>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</si>
  <si>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</si>
  <si>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</si>
  <si>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</si>
  <si>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</si>
  <si>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</si>
  <si>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</si>
  <si>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</si>
  <si>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</si>
  <si>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</si>
  <si>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</si>
  <si>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</si>
  <si>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</si>
  <si>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</si>
  <si>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</si>
  <si>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</si>
  <si>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</si>
  <si>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</si>
  <si>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</si>
  <si>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</si>
  <si>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</si>
  <si>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</si>
  <si>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</si>
  <si>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</si>
  <si>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</si>
  <si>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</si>
  <si>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</si>
  <si>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</si>
  <si>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</si>
  <si>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</si>
  <si>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</si>
  <si>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</si>
  <si>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</si>
  <si>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</si>
  <si>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</si>
  <si>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</si>
  <si>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</si>
  <si>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</si>
  <si>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</si>
  <si>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</si>
  <si>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</si>
  <si>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</si>
  <si>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</si>
  <si>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</si>
  <si>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</si>
  <si>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</si>
  <si>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</si>
  <si>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</si>
  <si>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</si>
  <si>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</si>
  <si>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</si>
  <si>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</si>
  <si>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</si>
  <si>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</si>
  <si>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</si>
  <si>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</si>
  <si>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</si>
  <si>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</si>
  <si>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</si>
  <si>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</si>
  <si>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</si>
  <si>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</si>
  <si>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</si>
  <si>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</si>
  <si>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</si>
  <si>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</si>
  <si>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</si>
  <si>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</si>
  <si>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</si>
  <si>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</si>
  <si>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</si>
  <si>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</si>
  <si>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</si>
  <si>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</si>
  <si>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</si>
  <si>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</si>
  <si>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</si>
  <si>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</si>
  <si>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</si>
  <si>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</si>
  <si>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</si>
  <si>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</si>
  <si>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</si>
  <si>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</si>
  <si>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</si>
  <si>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</si>
  <si>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</si>
  <si>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</si>
  <si>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</si>
  <si>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</si>
  <si>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</si>
  <si>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</si>
  <si>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</si>
  <si>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</si>
  <si>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</si>
  <si>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</si>
  <si>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</si>
  <si>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</si>
  <si>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</si>
  <si>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</si>
  <si>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</si>
  <si>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</si>
  <si>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</si>
  <si>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</si>
  <si>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</si>
  <si>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</si>
  <si>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</si>
  <si>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</si>
  <si>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</si>
  <si>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</si>
  <si>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</si>
  <si>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</si>
  <si>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</si>
  <si>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</si>
  <si>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</si>
  <si>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</si>
  <si>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</si>
  <si>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</si>
  <si>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</si>
  <si>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</si>
  <si>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</si>
  <si>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</si>
  <si>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</si>
  <si>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</si>
  <si>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</si>
  <si>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</si>
  <si>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</si>
  <si>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</si>
  <si>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</si>
  <si>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</si>
  <si>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</si>
  <si>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</si>
  <si>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</si>
  <si>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</si>
  <si>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</si>
  <si>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</si>
  <si>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</si>
  <si>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</si>
  <si>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</si>
  <si>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</si>
  <si>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</si>
  <si>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</si>
  <si>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</si>
  <si>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</si>
  <si>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</si>
  <si>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</si>
  <si>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</si>
  <si>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</si>
  <si>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</si>
  <si>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</si>
  <si>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</si>
  <si>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</si>
  <si>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</si>
  <si>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</si>
  <si>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</si>
  <si>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</si>
  <si>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</si>
  <si>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</si>
  <si>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</si>
  <si>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</si>
  <si>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</si>
  <si>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</si>
  <si>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</si>
  <si>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</si>
  <si>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</si>
  <si>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</si>
  <si>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</si>
  <si>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</si>
  <si>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</si>
  <si>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</si>
  <si>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</si>
  <si>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</si>
  <si>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</si>
  <si>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</si>
  <si>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</si>
  <si>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</si>
  <si>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</si>
  <si>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</si>
  <si>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</si>
  <si>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</si>
  <si>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</si>
  <si>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</si>
  <si>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</si>
  <si>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</si>
  <si>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</si>
  <si>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</si>
  <si>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</si>
  <si>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</si>
  <si>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</si>
  <si>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</si>
  <si>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</si>
  <si>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</si>
  <si>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</si>
  <si>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</si>
  <si>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</si>
  <si>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</si>
  <si>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</si>
  <si>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</si>
  <si>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</si>
  <si>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</si>
  <si>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</si>
  <si>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</si>
  <si>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</si>
  <si>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</si>
  <si>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</si>
  <si>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</si>
  <si>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</si>
  <si>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</si>
  <si>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</si>
  <si>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</si>
  <si>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</si>
  <si>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</si>
  <si>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</si>
  <si>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</si>
  <si>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</si>
  <si>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</si>
  <si>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</si>
  <si>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</si>
  <si>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</si>
  <si>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</si>
  <si>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</si>
  <si>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</si>
  <si>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</si>
  <si>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</si>
  <si>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</si>
  <si>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</si>
  <si>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</si>
  <si>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</si>
  <si>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</si>
  <si>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</si>
  <si>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</si>
  <si>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</si>
  <si>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</si>
  <si>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</si>
  <si>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</si>
  <si>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</si>
  <si>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</si>
  <si>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</si>
  <si>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</si>
  <si>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</si>
  <si>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</si>
  <si>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</si>
  <si>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</si>
  <si>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</si>
  <si>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</si>
  <si>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</si>
  <si>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</si>
  <si>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</si>
  <si>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</si>
  <si>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</si>
  <si>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</si>
  <si>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</si>
  <si>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</si>
  <si>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</si>
  <si>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</si>
  <si>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</si>
  <si>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</si>
  <si>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</si>
  <si>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</si>
  <si>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</si>
  <si>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</si>
  <si>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</si>
  <si>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</si>
  <si>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</si>
  <si>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</si>
  <si>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</si>
  <si>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</si>
  <si>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</si>
  <si>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</si>
  <si>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</si>
  <si>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</si>
  <si>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</si>
  <si>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</si>
  <si>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</si>
  <si>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</si>
  <si>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</si>
  <si>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</si>
  <si>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</si>
  <si>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</si>
  <si>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</si>
  <si>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</si>
  <si>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</si>
  <si>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</si>
  <si>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</si>
  <si>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</si>
  <si>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</si>
  <si>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</si>
  <si>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</si>
  <si>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</si>
  <si>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</si>
  <si>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</si>
  <si>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</si>
  <si>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</si>
  <si>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</si>
  <si>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</si>
  <si>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</si>
  <si>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</si>
  <si>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</si>
  <si>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</si>
  <si>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</si>
  <si>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</si>
  <si>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</si>
  <si>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</si>
  <si>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</si>
  <si>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</si>
  <si>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</si>
  <si>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</si>
  <si>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</si>
  <si>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</si>
  <si>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</si>
  <si>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</si>
  <si>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</si>
  <si>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</si>
  <si>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</si>
  <si>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</si>
  <si>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</si>
  <si>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</si>
  <si>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</si>
  <si>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</si>
  <si>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</si>
  <si>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</si>
  <si>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</si>
  <si>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</si>
  <si>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</si>
  <si>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</si>
  <si>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</si>
  <si>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</si>
  <si>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</si>
  <si>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</si>
  <si>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</si>
  <si>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</si>
  <si>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</si>
  <si>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</si>
  <si>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</si>
  <si>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</si>
  <si>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</si>
  <si>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</si>
  <si>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</si>
  <si>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</si>
  <si>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</si>
  <si>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</si>
  <si>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</si>
  <si>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</si>
  <si>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</si>
  <si>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</si>
  <si>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</si>
  <si>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</si>
  <si>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</si>
  <si>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</si>
  <si>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</si>
  <si>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</si>
  <si>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</si>
  <si>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</si>
  <si>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</si>
  <si>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</si>
  <si>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</si>
  <si>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</si>
  <si>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</si>
  <si>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</si>
  <si>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</si>
  <si>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</si>
  <si>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</si>
  <si>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</si>
  <si>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</si>
  <si>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</si>
  <si>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</si>
  <si>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</si>
  <si>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</si>
  <si>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</si>
  <si>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</si>
  <si>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</si>
  <si>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</si>
  <si>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</si>
  <si>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</si>
  <si>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</si>
  <si>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</si>
  <si>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</si>
  <si>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</si>
  <si>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</si>
  <si>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</si>
  <si>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</si>
  <si>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</si>
  <si>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</si>
  <si>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</si>
  <si>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</si>
  <si>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</si>
  <si>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</si>
  <si>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</si>
  <si>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</si>
  <si>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</si>
  <si>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</si>
  <si>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</si>
  <si>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</si>
  <si>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</si>
  <si>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</si>
  <si>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</si>
  <si>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</si>
  <si>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</si>
  <si>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</si>
  <si>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</si>
  <si>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</si>
  <si>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</si>
  <si>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</si>
  <si>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</si>
  <si>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</si>
  <si>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</si>
  <si>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</si>
  <si>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</si>
  <si>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</si>
  <si>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</si>
  <si>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</si>
  <si>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</si>
  <si>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</si>
  <si>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</si>
  <si>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</si>
  <si>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</si>
  <si>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</si>
  <si>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</si>
  <si>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</si>
  <si>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</si>
  <si>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</si>
  <si>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</si>
  <si>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</si>
  <si>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</si>
  <si>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</si>
  <si>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</si>
  <si>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</si>
  <si>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</si>
  <si>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</si>
  <si>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</si>
  <si>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</si>
  <si>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</si>
  <si>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</si>
  <si>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</si>
  <si>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</si>
  <si>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</si>
  <si>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</si>
  <si>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</si>
  <si>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</si>
  <si>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</si>
  <si>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</si>
  <si>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</si>
  <si>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</si>
  <si>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</si>
  <si>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</si>
  <si>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</si>
  <si>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</si>
  <si>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</si>
  <si>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</si>
  <si>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</si>
  <si>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</si>
  <si>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</si>
  <si>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</si>
  <si>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</si>
  <si>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</si>
  <si>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</si>
  <si>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</si>
  <si>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</si>
  <si>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</si>
  <si>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</si>
  <si>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</si>
  <si>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</si>
  <si>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</si>
  <si>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</si>
  <si>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</si>
  <si>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</si>
  <si>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</si>
  <si>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</si>
  <si>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</si>
  <si>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</si>
  <si>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</si>
  <si>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</si>
  <si>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</si>
  <si>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</si>
  <si>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</si>
  <si>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</si>
  <si>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</si>
  <si>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</si>
  <si>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</si>
  <si>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</si>
  <si>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</si>
  <si>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</si>
  <si>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</si>
  <si>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</si>
  <si>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</si>
  <si>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</si>
  <si>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</si>
  <si>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</si>
  <si>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</si>
  <si>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</si>
  <si>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</si>
  <si>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</si>
  <si>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</si>
  <si>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</si>
  <si>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</si>
  <si>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</si>
  <si>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</si>
  <si>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</si>
  <si>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</si>
  <si>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</si>
  <si>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</si>
  <si>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</si>
  <si>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</si>
  <si>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</si>
  <si>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</si>
  <si>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</si>
  <si>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</si>
  <si>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</si>
  <si>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</si>
  <si>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</si>
  <si>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</si>
  <si>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</si>
  <si>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</si>
  <si>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</si>
  <si>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</si>
  <si>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</si>
  <si>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</si>
  <si>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</si>
  <si>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</si>
  <si>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</si>
  <si>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</si>
  <si>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</si>
  <si>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</si>
  <si>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</si>
  <si>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</si>
  <si>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</si>
  <si>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</si>
  <si>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</si>
  <si>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</si>
  <si>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</si>
  <si>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</si>
  <si>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</si>
  <si>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</si>
  <si>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</si>
  <si>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</si>
  <si>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</si>
  <si>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</si>
  <si>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</si>
  <si>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</si>
  <si>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</si>
  <si>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</si>
  <si>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</si>
  <si>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</si>
  <si>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</si>
  <si>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</si>
  <si>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</si>
  <si>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</si>
  <si>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</si>
  <si>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</si>
  <si>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</si>
  <si>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</si>
  <si>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</si>
  <si>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</si>
  <si>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</si>
  <si>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</si>
  <si>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</si>
  <si>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</si>
  <si>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</si>
  <si>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</si>
  <si>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</si>
  <si>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</si>
  <si>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</si>
  <si>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</si>
  <si>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</si>
  <si>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</si>
  <si>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</si>
  <si>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</si>
  <si>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</si>
  <si>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</si>
  <si>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</si>
  <si>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</si>
  <si>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</si>
  <si>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</si>
  <si>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</si>
  <si>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</si>
  <si>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</si>
  <si>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</si>
  <si>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</si>
  <si>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</si>
  <si>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</si>
  <si>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</si>
  <si>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</si>
  <si>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</si>
  <si>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</si>
  <si>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</si>
  <si>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</si>
  <si>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</si>
  <si>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</si>
  <si>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</si>
  <si>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</si>
  <si>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</si>
  <si>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</si>
  <si>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</si>
  <si>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</si>
  <si>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</si>
  <si>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</si>
  <si>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</si>
  <si>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</si>
  <si>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</si>
  <si>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</si>
  <si>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</si>
  <si>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</si>
  <si>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</si>
  <si>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</si>
  <si>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</si>
  <si>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</si>
  <si>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</si>
  <si>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</si>
  <si>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</si>
  <si>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</si>
  <si>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</si>
  <si>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</si>
  <si>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</si>
  <si>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</si>
  <si>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</si>
  <si>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</si>
  <si>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</si>
  <si>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</si>
  <si>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</si>
  <si>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</si>
  <si>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</si>
  <si>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</si>
  <si>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</si>
  <si>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</si>
  <si>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</si>
  <si>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</si>
  <si>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</si>
  <si>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</si>
  <si>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</si>
  <si>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</si>
  <si>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</si>
  <si>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</si>
  <si>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</si>
  <si>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</si>
  <si>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</si>
  <si>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</si>
  <si>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</si>
  <si>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</si>
  <si>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</si>
  <si>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</si>
  <si>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</si>
  <si>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</si>
  <si>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</si>
  <si>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</si>
  <si>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</si>
  <si>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</si>
  <si>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</si>
  <si>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</si>
  <si>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</si>
  <si>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</si>
  <si>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</si>
  <si>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</si>
  <si>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</si>
  <si>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</si>
  <si>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</si>
  <si>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</si>
  <si>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</si>
  <si>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</si>
  <si>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</si>
  <si>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</si>
  <si>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</si>
  <si>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</si>
  <si>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</si>
  <si>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</si>
  <si>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</si>
  <si>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</si>
  <si>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</si>
  <si>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</si>
  <si>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</si>
  <si>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</si>
  <si>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</si>
  <si>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</si>
  <si>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</si>
  <si>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</si>
  <si>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</si>
  <si>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</si>
  <si>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</si>
  <si>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</si>
  <si>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</si>
  <si>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</si>
  <si>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</si>
  <si>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</si>
  <si>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</si>
  <si>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</si>
  <si>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</si>
  <si>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</si>
  <si>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</si>
  <si>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</si>
  <si>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</si>
  <si>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</si>
  <si>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</si>
  <si>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</si>
  <si>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</si>
  <si>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</si>
  <si>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</si>
  <si>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</si>
  <si>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</si>
  <si>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</si>
  <si>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</si>
  <si>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</si>
  <si>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</si>
  <si>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</si>
  <si>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</si>
  <si>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</si>
  <si>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</si>
  <si>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</si>
  <si>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</si>
  <si>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</si>
  <si>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</si>
  <si>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</si>
  <si>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</si>
  <si>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</si>
  <si>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</si>
  <si>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</si>
  <si>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</si>
  <si>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</si>
  <si>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</si>
  <si>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</si>
  <si>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</si>
  <si>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</si>
  <si>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</si>
  <si>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</si>
  <si>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</si>
  <si>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</si>
  <si>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</si>
  <si>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</si>
  <si>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</si>
  <si>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</si>
  <si>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</si>
  <si>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</si>
  <si>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</si>
  <si>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</si>
  <si>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</si>
  <si>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</si>
  <si>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</si>
  <si>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</si>
  <si>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</si>
  <si>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</si>
  <si>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</si>
  <si>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</si>
  <si>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</si>
  <si>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</si>
  <si>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</si>
  <si>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</si>
  <si>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</si>
  <si>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</si>
  <si>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</si>
  <si>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</si>
  <si>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</si>
  <si>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</si>
  <si>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</si>
  <si>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</si>
  <si>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</si>
  <si>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</si>
  <si>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</si>
  <si>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</si>
  <si>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</si>
  <si>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</si>
  <si>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</si>
  <si>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</si>
  <si>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</si>
  <si>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</si>
  <si>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</si>
  <si>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</si>
  <si>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</si>
  <si>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</si>
  <si>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</si>
  <si>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</si>
  <si>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</si>
  <si>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</si>
  <si>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</si>
  <si>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</si>
  <si>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</si>
  <si>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</si>
  <si>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</si>
  <si>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</si>
  <si>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</si>
  <si>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</si>
  <si>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</si>
  <si>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</si>
  <si>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</si>
  <si>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</si>
  <si>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</si>
  <si>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</si>
  <si>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</si>
  <si>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</si>
  <si>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</si>
  <si>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</si>
  <si>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</si>
  <si>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</si>
  <si>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</si>
  <si>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</si>
  <si>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</si>
  <si>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</si>
  <si>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</si>
  <si>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</si>
  <si>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</si>
  <si>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</si>
  <si>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</si>
  <si>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</si>
  <si>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</si>
  <si>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</si>
  <si>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</si>
  <si>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</si>
  <si>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</si>
  <si>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</si>
  <si>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</si>
  <si>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</si>
  <si>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</si>
  <si>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</si>
  <si>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</si>
  <si>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</si>
  <si>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</si>
  <si>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</si>
  <si>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</si>
  <si>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</si>
  <si>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</si>
  <si>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</si>
  <si>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</si>
  <si>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</si>
  <si>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</si>
  <si>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</si>
  <si>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</si>
  <si>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</si>
  <si>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</si>
  <si>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</si>
  <si>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</si>
  <si>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</si>
  <si>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</si>
  <si>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</si>
  <si>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</si>
  <si>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</si>
  <si>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</si>
  <si>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</si>
  <si>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</si>
  <si>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</si>
  <si>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</si>
  <si>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</si>
  <si>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</si>
  <si>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</si>
  <si>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</si>
  <si>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</si>
  <si>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</si>
  <si>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</si>
  <si>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</si>
  <si>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</si>
  <si>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</si>
  <si>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</si>
  <si>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</si>
  <si>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</si>
  <si>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</si>
  <si>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</si>
  <si>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</si>
  <si>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</si>
  <si>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</si>
  <si>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</si>
  <si>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</si>
  <si>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</si>
  <si>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</si>
  <si>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</si>
  <si>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</si>
  <si>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</si>
  <si>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</si>
  <si>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</si>
  <si>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</si>
  <si>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</si>
  <si>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</si>
  <si>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</si>
  <si>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</si>
  <si>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</si>
  <si>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</si>
  <si>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</si>
  <si>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</si>
  <si>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</si>
  <si>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</si>
  <si>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</si>
  <si>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</si>
  <si>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</si>
  <si>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</si>
  <si>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</si>
  <si>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</si>
  <si>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</si>
  <si>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</si>
  <si>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</si>
  <si>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</si>
  <si>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</si>
  <si>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</si>
  <si>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</si>
  <si>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</si>
  <si>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</si>
  <si>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</si>
  <si>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</si>
  <si>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</si>
  <si>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</si>
  <si>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</si>
  <si>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</si>
  <si>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</si>
  <si>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</si>
  <si>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</si>
  <si>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</si>
  <si>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</si>
  <si>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</si>
  <si>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</si>
  <si>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</si>
  <si>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</si>
  <si>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</si>
  <si>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</si>
  <si>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</si>
  <si>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</si>
  <si>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</si>
  <si>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</si>
  <si>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</si>
  <si>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</si>
  <si>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</si>
  <si>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</si>
  <si>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</si>
  <si>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</si>
  <si>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</si>
  <si>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</si>
  <si>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</si>
  <si>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</si>
  <si>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</si>
  <si>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</si>
  <si>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</si>
  <si>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</si>
  <si>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</si>
  <si>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</si>
  <si>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</si>
  <si>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</si>
  <si>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</si>
  <si>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</si>
  <si>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</si>
  <si>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</si>
  <si>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</si>
  <si>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</si>
  <si>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</si>
  <si>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</si>
  <si>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</si>
  <si>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</si>
  <si>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</si>
  <si>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</si>
  <si>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</si>
  <si>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</si>
  <si>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</si>
  <si>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</si>
  <si>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</si>
  <si>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</si>
  <si>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</si>
  <si>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</si>
  <si>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</si>
  <si>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</si>
  <si>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</si>
  <si>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</si>
  <si>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</si>
  <si>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</si>
  <si>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</si>
  <si>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</si>
  <si>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</si>
  <si>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</si>
  <si>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</si>
  <si>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</si>
  <si>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</si>
  <si>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</si>
  <si>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</si>
  <si>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</si>
  <si>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</si>
  <si>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</si>
  <si>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</si>
  <si>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</si>
  <si>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</si>
  <si>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</si>
  <si>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</si>
  <si>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</si>
  <si>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</si>
  <si>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</si>
  <si>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</si>
  <si>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</si>
  <si>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</si>
  <si>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</si>
  <si>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</si>
  <si>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</si>
  <si>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</si>
  <si>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</si>
  <si>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</si>
  <si>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</si>
  <si>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</si>
  <si>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</si>
  <si>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</si>
  <si>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</si>
  <si>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</si>
  <si>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</si>
  <si>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</si>
  <si>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</si>
  <si>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</si>
  <si>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</si>
  <si>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</si>
  <si>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</si>
  <si>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</si>
  <si>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</si>
  <si>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</si>
  <si>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</si>
  <si>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</si>
  <si>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</si>
  <si>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</si>
  <si>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</si>
  <si>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</si>
  <si>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</si>
  <si>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</si>
  <si>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</si>
  <si>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</si>
  <si>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</si>
  <si>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</si>
  <si>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</si>
  <si>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</si>
  <si>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</si>
  <si>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</si>
  <si>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</si>
  <si>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</si>
  <si>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</si>
  <si>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</si>
  <si>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</si>
  <si>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</si>
  <si>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</si>
  <si>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</si>
  <si>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</si>
  <si>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</si>
  <si>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</si>
  <si>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</si>
  <si>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</si>
  <si>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</si>
  <si>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</si>
  <si>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</si>
  <si>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</si>
  <si>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</si>
  <si>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</si>
  <si>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</si>
  <si>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</si>
  <si>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</si>
  <si>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</si>
  <si>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</si>
  <si>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</si>
  <si>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</si>
  <si>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</si>
  <si>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</si>
  <si>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</si>
  <si>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</si>
  <si>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</si>
  <si>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</si>
  <si>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</si>
  <si>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</si>
  <si>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</si>
  <si>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</si>
  <si>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</si>
  <si>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</si>
  <si>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</si>
  <si>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</si>
  <si>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</si>
  <si>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</si>
  <si>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</si>
  <si>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</si>
  <si>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</si>
  <si>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</si>
  <si>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</si>
  <si>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</si>
  <si>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</si>
  <si>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</si>
  <si>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</si>
  <si>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</si>
  <si>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</si>
  <si>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</si>
  <si>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</si>
  <si>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</si>
  <si>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</si>
  <si>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</si>
  <si>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</si>
  <si>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</si>
  <si>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</si>
  <si>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</si>
  <si>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</si>
  <si>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</si>
  <si>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</si>
  <si>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</si>
  <si>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</si>
  <si>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</si>
  <si>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</si>
  <si>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</si>
  <si>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</si>
  <si>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</si>
  <si>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</si>
  <si>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</si>
  <si>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</si>
  <si>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</si>
  <si>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</si>
  <si>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</si>
  <si>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</si>
  <si>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</si>
  <si>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</si>
  <si>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</si>
  <si>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</si>
  <si>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</si>
  <si>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</si>
  <si>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</si>
  <si>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</si>
  <si>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</si>
  <si>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</si>
  <si>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</si>
  <si>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</si>
  <si>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</si>
  <si>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</si>
  <si>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</si>
  <si>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</si>
  <si>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</si>
  <si>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</si>
  <si>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</si>
  <si>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</si>
  <si>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</si>
  <si>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</si>
  <si>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</si>
  <si>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</si>
  <si>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</si>
  <si>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</si>
  <si>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</si>
  <si>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</si>
  <si>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</si>
  <si>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</si>
  <si>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</si>
  <si>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</si>
  <si>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</si>
  <si>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</si>
  <si>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</si>
  <si>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</si>
  <si>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</si>
  <si>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</si>
  <si>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</si>
  <si>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</si>
  <si>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</si>
  <si>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</si>
  <si>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</si>
  <si>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</si>
  <si>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</si>
  <si>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</si>
  <si>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</si>
  <si>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</si>
  <si>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</si>
  <si>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</si>
  <si>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</si>
  <si>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</si>
  <si>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</si>
  <si>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</si>
  <si>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</si>
  <si>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</si>
  <si>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</si>
  <si>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</si>
  <si>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</si>
  <si>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</si>
  <si>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</si>
  <si>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</si>
  <si>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</si>
  <si>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</si>
  <si>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</si>
  <si>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</si>
  <si>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</si>
  <si>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</si>
  <si>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</si>
  <si>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</si>
  <si>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</si>
  <si>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</si>
  <si>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</si>
  <si>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</si>
  <si>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</si>
  <si>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</si>
  <si>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</si>
  <si>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</si>
  <si>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</si>
  <si>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</si>
  <si>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</si>
  <si>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</si>
  <si>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</si>
  <si>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</si>
  <si>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</si>
  <si>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</si>
  <si>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</si>
  <si>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</si>
  <si>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</si>
  <si>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</si>
  <si>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</si>
  <si>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</si>
  <si>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</si>
  <si>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</si>
  <si>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</si>
  <si>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</si>
  <si>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</si>
  <si>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</si>
  <si>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</si>
  <si>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</si>
  <si>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</si>
  <si>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</si>
  <si>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</si>
  <si>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</si>
  <si>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</si>
  <si>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</si>
  <si>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</si>
  <si>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</si>
  <si>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</si>
  <si>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</si>
  <si>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</si>
  <si>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</si>
  <si>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</si>
  <si>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</si>
  <si>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</si>
  <si>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</si>
  <si>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</si>
  <si>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</si>
  <si>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</si>
  <si>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</si>
  <si>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</si>
  <si>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</si>
  <si>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</si>
  <si>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</si>
  <si>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</si>
  <si>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</si>
  <si>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</si>
  <si>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</si>
  <si>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</si>
  <si>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</si>
  <si>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</si>
  <si>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</si>
  <si>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</si>
  <si>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</si>
  <si>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</si>
  <si>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</si>
  <si>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</si>
  <si>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</si>
  <si>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</si>
  <si>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</si>
  <si>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</si>
  <si>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</si>
  <si>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</si>
  <si>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</si>
  <si>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</si>
  <si>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</si>
  <si>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</si>
  <si>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</si>
  <si>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</si>
  <si>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</si>
  <si>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</si>
  <si>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</si>
  <si>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</si>
  <si>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</si>
  <si>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</si>
  <si>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</si>
  <si>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</si>
  <si>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</si>
  <si>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</si>
  <si>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</si>
  <si>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</si>
  <si>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</si>
  <si>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</si>
  <si>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</si>
  <si>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</si>
  <si>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</si>
  <si>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</si>
  <si>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</si>
  <si>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</si>
  <si>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</si>
  <si>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</si>
  <si>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</si>
  <si>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</si>
  <si>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</si>
  <si>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</si>
  <si>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</si>
  <si>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</si>
  <si>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</si>
  <si>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</si>
  <si>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</si>
  <si>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</si>
  <si>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</si>
  <si>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</si>
  <si>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</si>
  <si>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</si>
  <si>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</si>
  <si>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</si>
  <si>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</si>
  <si>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</si>
  <si>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</si>
  <si>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</si>
  <si>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</si>
  <si>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</si>
  <si>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</si>
  <si>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</si>
  <si>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</si>
  <si>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</si>
  <si>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</si>
  <si>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</si>
  <si>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</si>
  <si>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</si>
  <si>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</si>
  <si>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</si>
  <si>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</si>
  <si>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</si>
  <si>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</si>
  <si>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</si>
  <si>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</si>
  <si>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</si>
  <si>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</si>
  <si>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</si>
  <si>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</si>
  <si>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</si>
  <si>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</si>
  <si>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</si>
  <si>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</si>
  <si>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</si>
  <si>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</si>
  <si>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</si>
  <si>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</si>
  <si>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</si>
  <si>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</si>
  <si>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</si>
  <si>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</si>
  <si>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</si>
  <si>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</si>
  <si>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</si>
  <si>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</si>
  <si>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</si>
  <si>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</si>
  <si>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</si>
  <si>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</si>
  <si>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</si>
  <si>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</si>
  <si>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</si>
  <si>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</si>
  <si>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</si>
  <si>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</si>
  <si>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</si>
  <si>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</si>
  <si>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</si>
  <si>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</si>
  <si>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</si>
  <si>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</si>
  <si>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</si>
  <si>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</si>
  <si>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</si>
  <si>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</si>
  <si>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</si>
  <si>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</si>
  <si>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</si>
  <si>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</si>
  <si>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</si>
  <si>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</si>
  <si>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</si>
  <si>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</si>
  <si>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</si>
  <si>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</si>
  <si>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</si>
  <si>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</si>
  <si>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</si>
  <si>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</si>
  <si>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</si>
  <si>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</si>
  <si>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</si>
  <si>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</si>
  <si>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</si>
  <si>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</si>
  <si>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</si>
  <si>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</si>
  <si>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</si>
  <si>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</si>
  <si>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</si>
  <si>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</si>
  <si>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</si>
  <si>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</si>
  <si>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</si>
  <si>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</si>
  <si>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</si>
  <si>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</si>
  <si>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</si>
  <si>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</si>
  <si>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</si>
  <si>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</si>
  <si>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</si>
  <si>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</si>
  <si>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</si>
  <si>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</si>
  <si>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</si>
  <si>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</si>
  <si>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</si>
  <si>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</si>
  <si>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</si>
  <si>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</si>
  <si>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</si>
  <si>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</si>
  <si>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</si>
  <si>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</si>
  <si>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</si>
  <si>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</si>
  <si>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</si>
  <si>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</si>
  <si>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</si>
  <si>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</si>
  <si>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</si>
  <si>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</si>
  <si>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</si>
  <si>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</si>
  <si>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</si>
  <si>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</si>
  <si>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</si>
  <si>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</si>
  <si>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</si>
  <si>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</si>
  <si>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</si>
  <si>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</si>
  <si>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</si>
  <si>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</si>
  <si>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</si>
  <si>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</si>
  <si>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</si>
  <si>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</si>
  <si>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</si>
  <si>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</si>
  <si>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</si>
  <si>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</si>
  <si>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</si>
  <si>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</si>
  <si>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</si>
  <si>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</si>
  <si>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</si>
  <si>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</si>
  <si>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</si>
  <si>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</si>
  <si>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</si>
  <si>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</si>
  <si>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</si>
  <si>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</si>
  <si>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</si>
  <si>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</si>
  <si>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</si>
  <si>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</si>
  <si>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</si>
  <si>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</si>
  <si>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</si>
  <si>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</si>
  <si>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</si>
  <si>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</si>
  <si>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</si>
  <si>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</si>
  <si>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</si>
  <si>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</si>
  <si>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</si>
  <si>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</si>
  <si>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</si>
  <si>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</si>
  <si>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</si>
  <si>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</si>
  <si>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</si>
  <si>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</si>
  <si>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</si>
  <si>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</si>
  <si>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</si>
  <si>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</si>
  <si>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</si>
  <si>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</si>
  <si>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</si>
  <si>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</si>
  <si>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</si>
  <si>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</si>
  <si>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</si>
  <si>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</si>
  <si>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</si>
  <si>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</si>
  <si>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</si>
  <si>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</si>
  <si>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</si>
  <si>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</si>
  <si>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</si>
  <si>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</si>
  <si>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</si>
  <si>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</si>
  <si>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</si>
  <si>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</si>
  <si>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</si>
  <si>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</si>
  <si>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</si>
  <si>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</si>
  <si>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</si>
  <si>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</si>
  <si>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</si>
  <si>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</si>
  <si>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</si>
  <si>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</si>
  <si>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</si>
  <si>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</si>
  <si>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</si>
  <si>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</si>
  <si>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</si>
  <si>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</si>
  <si>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</si>
  <si>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</si>
  <si>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</si>
  <si>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</si>
  <si>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</si>
  <si>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</si>
  <si>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</si>
  <si>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</si>
  <si>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</si>
  <si>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</si>
  <si>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</si>
  <si>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</si>
  <si>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</si>
  <si>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</si>
  <si>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</si>
  <si>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</si>
  <si>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</si>
  <si>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</si>
  <si>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</si>
  <si>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</si>
  <si>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</si>
  <si>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</si>
  <si>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</si>
  <si>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</si>
  <si>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</si>
  <si>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</si>
  <si>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</si>
  <si>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</si>
  <si>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</si>
  <si>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</si>
  <si>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</si>
  <si>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</si>
  <si>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</si>
  <si>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</si>
  <si>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</si>
  <si>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</si>
  <si>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</si>
  <si>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</si>
  <si>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</si>
  <si>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</si>
  <si>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</si>
  <si>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</si>
  <si>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</si>
  <si>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</si>
  <si>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</si>
  <si>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</si>
  <si>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</si>
  <si>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</si>
  <si>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</si>
  <si>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</si>
  <si>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</si>
  <si>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</si>
  <si>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</si>
  <si>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</si>
  <si>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</si>
  <si>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</si>
  <si>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</si>
  <si>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</si>
  <si>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</si>
  <si>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</si>
  <si>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</si>
  <si>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</si>
  <si>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</si>
  <si>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</si>
  <si>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</si>
  <si>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</si>
  <si>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</si>
  <si>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</si>
  <si>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</si>
  <si>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</si>
  <si>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</si>
  <si>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</si>
  <si>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</si>
  <si>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</si>
  <si>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</si>
  <si>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</si>
  <si>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</si>
  <si>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</si>
  <si>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</si>
  <si>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</si>
  <si>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</si>
  <si>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</si>
  <si>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</si>
  <si>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</si>
  <si>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</si>
  <si>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</si>
  <si>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</si>
  <si>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</si>
  <si>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</si>
  <si>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</si>
  <si>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</si>
  <si>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</si>
  <si>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</si>
  <si>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</si>
  <si>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</si>
  <si>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</si>
  <si>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</si>
  <si>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</si>
  <si>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</si>
  <si>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</si>
  <si>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</si>
  <si>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</si>
  <si>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</si>
  <si>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</si>
  <si>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</si>
  <si>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</si>
  <si>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</si>
  <si>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</si>
  <si>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</si>
  <si>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</si>
  <si>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</si>
  <si>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</si>
  <si>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</si>
  <si>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</si>
  <si>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</si>
  <si>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</si>
  <si>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</si>
  <si>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</si>
  <si>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</si>
  <si>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</si>
  <si>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</si>
  <si>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</si>
  <si>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</si>
  <si>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</si>
  <si>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</si>
  <si>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</si>
  <si>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</si>
  <si>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</si>
  <si>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</si>
  <si>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</si>
  <si>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</si>
  <si>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</si>
  <si>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</si>
  <si>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</si>
  <si>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</si>
  <si>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</si>
  <si>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</si>
  <si>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</si>
  <si>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</si>
  <si>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</si>
  <si>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</si>
  <si>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</si>
  <si>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</si>
  <si>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</si>
  <si>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</si>
  <si>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</si>
  <si>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</si>
  <si>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</si>
  <si>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</si>
  <si>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</si>
  <si>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</si>
  <si>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</si>
  <si>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</si>
  <si>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</si>
  <si>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</si>
  <si>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</si>
  <si>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</si>
  <si>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</si>
  <si>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</si>
  <si>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</si>
  <si>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</si>
  <si>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</si>
  <si>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</si>
  <si>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</si>
  <si>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</si>
  <si>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</si>
  <si>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</si>
  <si>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</si>
  <si>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</si>
  <si>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</si>
  <si>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</si>
  <si>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</si>
  <si>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</si>
  <si>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</si>
  <si>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</si>
  <si>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</si>
  <si>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</si>
  <si>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</si>
  <si>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</si>
  <si>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</si>
  <si>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</si>
  <si>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</si>
  <si>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</si>
  <si>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</si>
  <si>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</si>
  <si>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</si>
  <si>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</si>
  <si>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</si>
  <si>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</si>
  <si>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</si>
  <si>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</si>
  <si>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</si>
  <si>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</si>
  <si>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</si>
  <si>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</si>
  <si>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</si>
  <si>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</si>
  <si>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</si>
  <si>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</si>
  <si>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</si>
  <si>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</si>
  <si>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</si>
  <si>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</si>
  <si>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</si>
  <si>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</si>
  <si>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</si>
  <si>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</si>
  <si>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</si>
  <si>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</si>
  <si>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</si>
  <si>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</si>
  <si>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</si>
  <si>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</si>
  <si>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</si>
  <si>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</si>
  <si>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</si>
  <si>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</si>
  <si>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</si>
  <si>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</si>
  <si>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</si>
  <si>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</si>
  <si>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</si>
  <si>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</si>
  <si>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</si>
  <si>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</si>
  <si>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</si>
  <si>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</si>
  <si>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</si>
  <si>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</si>
  <si>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</si>
  <si>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</si>
  <si>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</si>
  <si>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</si>
  <si>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</si>
  <si>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</si>
  <si>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</si>
  <si>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</si>
  <si>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</si>
  <si>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</si>
  <si>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</si>
  <si>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</si>
  <si>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</si>
  <si>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</si>
  <si>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</si>
  <si>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</si>
  <si>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</si>
  <si>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</si>
  <si>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</si>
  <si>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</si>
  <si>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</si>
  <si>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</si>
  <si>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</si>
  <si>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</si>
  <si>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</si>
  <si>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</si>
  <si>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</si>
  <si>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</si>
  <si>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</si>
  <si>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</si>
  <si>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</si>
  <si>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</si>
  <si>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</si>
  <si>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</si>
  <si>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</si>
  <si>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</si>
  <si>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</si>
  <si>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</si>
  <si>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</si>
  <si>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</si>
  <si>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</si>
  <si>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</si>
  <si>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</si>
  <si>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</si>
  <si>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</si>
  <si>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</si>
  <si>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</si>
  <si>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</si>
  <si>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</si>
  <si>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</si>
  <si>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</si>
  <si>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</si>
  <si>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</si>
  <si>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</si>
  <si>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</si>
  <si>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</si>
  <si>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</si>
  <si>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</si>
  <si>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</si>
  <si>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</si>
  <si>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</si>
  <si>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</si>
  <si>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</si>
  <si>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</si>
  <si>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</si>
  <si>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</si>
  <si>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</si>
  <si>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</si>
  <si>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</si>
  <si>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</si>
  <si>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</si>
  <si>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</si>
  <si>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</si>
  <si>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</si>
  <si>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</si>
  <si>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</si>
  <si>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</si>
  <si>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</si>
  <si>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</si>
  <si>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</si>
  <si>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</si>
  <si>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</si>
  <si>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</si>
  <si>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</si>
  <si>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</si>
  <si>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</si>
  <si>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</si>
  <si>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</si>
  <si>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</si>
  <si>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</si>
  <si>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</si>
  <si>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</si>
  <si>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</si>
  <si>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</si>
  <si>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</si>
  <si>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</si>
  <si>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</si>
  <si>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</si>
  <si>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</si>
  <si>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</si>
  <si>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</si>
  <si>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</si>
  <si>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</si>
  <si>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</si>
  <si>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</si>
  <si>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</si>
  <si>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</si>
  <si>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</si>
  <si>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</si>
  <si>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</si>
  <si>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</si>
  <si>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</si>
  <si>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</si>
  <si>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</si>
  <si>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</si>
  <si>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</si>
  <si>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</si>
  <si>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</si>
  <si>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</si>
  <si>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</si>
  <si>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</si>
  <si>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</si>
  <si>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</si>
  <si>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</si>
  <si>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</si>
  <si>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</si>
  <si>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</si>
  <si>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</si>
  <si>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</si>
  <si>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</si>
  <si>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</si>
  <si>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</si>
  <si>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</si>
  <si>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</si>
  <si>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</si>
  <si>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</si>
  <si>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</si>
  <si>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</si>
  <si>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</si>
  <si>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</si>
  <si>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</si>
  <si>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</si>
  <si>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</si>
  <si>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</si>
  <si>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</si>
  <si>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</si>
  <si>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</si>
  <si>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</si>
  <si>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</si>
  <si>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</si>
  <si>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</si>
  <si>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</si>
  <si>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</si>
  <si>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</si>
  <si>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</si>
  <si>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</si>
  <si>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</si>
  <si>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</si>
  <si>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</si>
  <si>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</si>
  <si>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</si>
  <si>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</si>
  <si>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</si>
  <si>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</si>
  <si>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</si>
  <si>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</si>
  <si>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</si>
  <si>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</si>
  <si>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</si>
  <si>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</si>
  <si>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</si>
  <si>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</si>
  <si>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</si>
  <si>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</si>
  <si>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</si>
  <si>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</si>
  <si>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</si>
  <si>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</si>
  <si>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</si>
  <si>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</si>
  <si>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</si>
  <si>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</si>
  <si>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</si>
  <si>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</si>
  <si>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</si>
  <si>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</si>
  <si>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</si>
  <si>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</si>
  <si>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</si>
  <si>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</si>
  <si>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</si>
  <si>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</si>
  <si>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</si>
  <si>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</si>
  <si>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</si>
  <si>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</si>
  <si>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</si>
  <si>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</si>
  <si>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</si>
  <si>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</si>
  <si>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</si>
  <si>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</si>
  <si>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</si>
  <si>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</si>
  <si>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</si>
  <si>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</si>
  <si>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</si>
  <si>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</si>
  <si>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</si>
  <si>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</si>
  <si>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</si>
  <si>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</si>
  <si>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</si>
  <si>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</si>
  <si>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</si>
  <si>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</si>
  <si>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</si>
  <si>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</si>
  <si>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</si>
  <si>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</si>
  <si>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</si>
  <si>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</si>
  <si>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</si>
  <si>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</si>
  <si>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</si>
  <si>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</si>
  <si>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</si>
  <si>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</si>
  <si>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</si>
  <si>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</si>
  <si>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</si>
  <si>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</si>
  <si>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</si>
  <si>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</si>
  <si>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</si>
  <si>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</si>
  <si>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</si>
  <si>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</si>
  <si>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</si>
  <si>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</si>
  <si>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</si>
  <si>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</si>
  <si>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</si>
  <si>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</si>
  <si>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</si>
  <si>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</si>
  <si>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</si>
  <si>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</si>
  <si>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</si>
  <si>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</si>
  <si>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</si>
  <si>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</si>
  <si>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</si>
  <si>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</si>
  <si>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</si>
  <si>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</si>
  <si>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</si>
  <si>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</si>
  <si>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</si>
  <si>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</si>
  <si>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</si>
  <si>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</si>
  <si>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</si>
  <si>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</si>
  <si>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</si>
  <si>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</si>
  <si>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</si>
  <si>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</si>
  <si>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</si>
  <si>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</si>
  <si>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</si>
  <si>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</si>
  <si>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</si>
  <si>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</si>
  <si>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</si>
  <si>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</si>
  <si>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</si>
  <si>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</si>
  <si>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</si>
  <si>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</si>
  <si>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</si>
  <si>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</si>
  <si>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</si>
  <si>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</si>
  <si>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</si>
  <si>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</si>
  <si>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</si>
  <si>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</si>
  <si>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</si>
  <si>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</si>
  <si>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</si>
  <si>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</si>
  <si>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</si>
  <si>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</si>
  <si>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</si>
  <si>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</si>
  <si>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</si>
  <si>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</si>
  <si>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</si>
  <si>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</si>
  <si>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</si>
  <si>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</si>
  <si>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</si>
  <si>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</si>
  <si>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</si>
  <si>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</si>
  <si>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</si>
  <si>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</si>
  <si>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</si>
  <si>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</si>
  <si>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</si>
  <si>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</si>
  <si>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</si>
  <si>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</si>
  <si>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</si>
  <si>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</si>
  <si>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</si>
  <si>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</si>
  <si>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</si>
  <si>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</si>
  <si>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</si>
  <si>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</si>
  <si>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</si>
  <si>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</si>
  <si>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</si>
  <si>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</si>
  <si>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</si>
  <si>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</si>
  <si>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</si>
  <si>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</si>
  <si>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</si>
  <si>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</si>
  <si>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</si>
  <si>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</si>
  <si>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</si>
  <si>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</si>
  <si>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</si>
  <si>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</si>
  <si>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</si>
  <si>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</si>
  <si>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</si>
  <si>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</si>
  <si>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</si>
  <si>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</si>
  <si>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</si>
  <si>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</si>
  <si>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</si>
  <si>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</si>
  <si>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</si>
  <si>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</si>
  <si>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</si>
  <si>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</si>
  <si>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</si>
  <si>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</si>
  <si>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</si>
  <si>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</si>
  <si>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</si>
  <si>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</si>
  <si>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</si>
  <si>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</si>
  <si>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</si>
  <si>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</si>
  <si>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</si>
  <si>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</si>
  <si>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</si>
  <si>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</si>
  <si>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</si>
  <si>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</si>
  <si>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</si>
  <si>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</si>
  <si>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</si>
  <si>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</si>
  <si>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</si>
  <si>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</si>
  <si>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</si>
  <si>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</si>
  <si>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</si>
  <si>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</si>
  <si>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</si>
  <si>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</si>
  <si>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</si>
  <si>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</si>
  <si>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</si>
  <si>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</si>
  <si>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</si>
  <si>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</si>
  <si>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</si>
  <si>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</si>
  <si>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</si>
  <si>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</si>
  <si>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</si>
  <si>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</si>
  <si>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</si>
  <si>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</si>
  <si>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</si>
  <si>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</si>
  <si>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</si>
  <si>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</si>
  <si>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</si>
  <si>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</si>
  <si>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</si>
  <si>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</si>
  <si>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</si>
  <si>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</si>
  <si>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</si>
  <si>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</si>
  <si>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</si>
  <si>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</si>
  <si>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</si>
  <si>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</si>
  <si>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</si>
  <si>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</si>
  <si>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</si>
  <si>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</si>
  <si>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</si>
  <si>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</si>
  <si>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</si>
  <si>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</si>
  <si>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</si>
  <si>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</si>
  <si>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</si>
  <si>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</si>
  <si>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</si>
  <si>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</si>
  <si>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</si>
  <si>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</si>
  <si>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</si>
  <si>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</si>
  <si>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</si>
  <si>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</si>
  <si>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</si>
  <si>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</si>
  <si>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</si>
  <si>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</si>
  <si>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</si>
  <si>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</si>
  <si>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</si>
  <si>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</si>
  <si>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</si>
  <si>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</si>
  <si>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</si>
  <si>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</si>
  <si>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</si>
  <si>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</si>
  <si>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</si>
  <si>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</si>
  <si>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</si>
  <si>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</si>
  <si>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</si>
  <si>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</si>
  <si>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</si>
  <si>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</si>
  <si>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</si>
  <si>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</si>
  <si>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</si>
  <si>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</si>
  <si>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</si>
  <si>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</si>
  <si>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</si>
  <si>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</si>
  <si>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</si>
  <si>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</si>
  <si>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</si>
  <si>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</si>
  <si>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</si>
  <si>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</si>
  <si>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</si>
  <si>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</si>
  <si>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</si>
  <si>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</si>
  <si>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</si>
  <si>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</si>
  <si>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</si>
  <si>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</si>
  <si>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</si>
  <si>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</si>
  <si>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</si>
  <si>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</si>
  <si>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</si>
  <si>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</si>
  <si>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</si>
  <si>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</si>
  <si>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</si>
  <si>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</si>
  <si>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</si>
  <si>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</si>
  <si>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</si>
  <si>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</si>
  <si>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</si>
  <si>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</si>
  <si>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</si>
  <si>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</si>
  <si>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</si>
  <si>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</si>
  <si>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</si>
  <si>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</si>
  <si>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</si>
  <si>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</si>
  <si>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</si>
  <si>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</si>
  <si>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</si>
  <si>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</si>
  <si>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</si>
  <si>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</si>
  <si>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</si>
  <si>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</si>
  <si>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</si>
  <si>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</si>
  <si>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</si>
  <si>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</si>
  <si>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</si>
  <si>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</si>
  <si>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</si>
  <si>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</si>
  <si>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</si>
  <si>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</si>
  <si>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</si>
  <si>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</si>
  <si>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</si>
  <si>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</si>
  <si>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</si>
  <si>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</si>
  <si>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</si>
  <si>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</si>
  <si>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</si>
  <si>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</si>
  <si>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</si>
  <si>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</si>
  <si>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</si>
  <si>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</si>
  <si>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</si>
  <si>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</si>
  <si>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</si>
  <si>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</si>
  <si>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</si>
  <si>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</si>
  <si>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</si>
  <si>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</si>
  <si>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</si>
  <si>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</si>
  <si>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</si>
  <si>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</si>
  <si>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</si>
  <si>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</si>
  <si>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</si>
  <si>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</si>
  <si>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</si>
  <si>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</si>
  <si>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</si>
  <si>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</si>
  <si>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</si>
  <si>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</si>
  <si>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</si>
  <si>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</si>
  <si>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</si>
  <si>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</si>
  <si>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</si>
  <si>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</si>
  <si>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</si>
  <si>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</si>
  <si>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</si>
  <si>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</si>
  <si>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</si>
  <si>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</si>
  <si>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</si>
  <si>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</si>
  <si>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</si>
  <si>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</si>
  <si>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</si>
  <si>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</si>
  <si>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</si>
  <si>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</si>
  <si>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</si>
  <si>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</si>
  <si>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</si>
  <si>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</si>
  <si>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</si>
  <si>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</si>
  <si>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</si>
  <si>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</si>
  <si>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</si>
  <si>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</si>
  <si>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</si>
  <si>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</si>
  <si>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</si>
  <si>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</si>
  <si>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</si>
  <si>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</si>
  <si>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</si>
  <si>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</si>
  <si>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</si>
  <si>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</si>
  <si>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</si>
  <si>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</si>
  <si>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</si>
  <si>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</si>
  <si>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</si>
  <si>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</si>
  <si>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</si>
  <si>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</si>
  <si>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</si>
  <si>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</si>
  <si>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</si>
  <si>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</si>
  <si>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</si>
  <si>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</si>
  <si>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</si>
  <si>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</si>
  <si>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</si>
  <si>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</si>
  <si>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</si>
  <si>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</si>
  <si>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</si>
  <si>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</si>
  <si>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</si>
  <si>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</si>
  <si>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</si>
  <si>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</si>
  <si>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</si>
  <si>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</si>
  <si>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</si>
  <si>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</si>
  <si>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</si>
  <si>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</si>
  <si>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</si>
  <si>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</si>
  <si>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</si>
  <si>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</si>
  <si>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</si>
  <si>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</si>
  <si>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</si>
  <si>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</si>
  <si>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</si>
  <si>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</si>
  <si>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</si>
  <si>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</si>
  <si>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</si>
  <si>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</si>
  <si>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</si>
  <si>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</si>
  <si>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</si>
  <si>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</si>
  <si>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</si>
  <si>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</si>
  <si>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</si>
  <si>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</si>
  <si>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</si>
  <si>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</si>
  <si>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</si>
  <si>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</si>
  <si>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</si>
  <si>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</si>
  <si>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</si>
  <si>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</si>
  <si>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</si>
  <si>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</si>
  <si>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</si>
  <si>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</si>
  <si>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</si>
  <si>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</si>
  <si>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</si>
  <si>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</si>
  <si>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</si>
  <si>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</si>
  <si>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</si>
  <si>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</si>
  <si>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</si>
  <si>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</si>
  <si>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</si>
  <si>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</si>
  <si>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</si>
  <si>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</si>
  <si>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</si>
  <si>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</si>
  <si>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</si>
  <si>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</si>
  <si>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</si>
  <si>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</si>
  <si>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</si>
  <si>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</si>
  <si>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</si>
  <si>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</si>
  <si>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</si>
  <si>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</si>
  <si>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</si>
  <si>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</si>
  <si>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</si>
  <si>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</si>
  <si>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</si>
  <si>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</si>
  <si>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</si>
  <si>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</si>
  <si>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</si>
  <si>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</si>
  <si>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</si>
  <si>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</si>
  <si>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</si>
  <si>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</si>
  <si>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</si>
  <si>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</si>
  <si>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</si>
  <si>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</si>
  <si>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</si>
  <si>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</si>
  <si>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</si>
  <si>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</si>
  <si>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</si>
  <si>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</si>
  <si>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</si>
  <si>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</si>
  <si>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</si>
  <si>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</si>
  <si>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</si>
  <si>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</si>
  <si>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</si>
  <si>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</si>
  <si>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</si>
  <si>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</si>
  <si>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</si>
  <si>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</si>
  <si>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</si>
  <si>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</si>
  <si>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</si>
  <si>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</si>
  <si>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</si>
  <si>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</si>
  <si>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</si>
  <si>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</si>
  <si>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</si>
  <si>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</si>
  <si>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</si>
  <si>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</si>
  <si>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</si>
  <si>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</si>
  <si>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</si>
  <si>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</si>
  <si>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</si>
  <si>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</si>
  <si>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</si>
  <si>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</si>
  <si>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</si>
  <si>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</si>
  <si>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</si>
  <si>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</si>
  <si>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</si>
  <si>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</si>
  <si>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</si>
  <si>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</si>
  <si>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</si>
  <si>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</si>
  <si>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</si>
  <si>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</si>
  <si>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</si>
  <si>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</si>
  <si>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</si>
  <si>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</si>
  <si>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</si>
  <si>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</si>
  <si>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</si>
  <si>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</si>
  <si>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</si>
  <si>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</si>
  <si>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</si>
  <si>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</si>
  <si>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</si>
  <si>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</si>
  <si>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</si>
  <si>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</si>
  <si>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</si>
  <si>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</si>
  <si>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</si>
  <si>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</si>
  <si>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</si>
  <si>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</si>
  <si>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</si>
  <si>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</si>
  <si>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</si>
  <si>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</si>
  <si>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</si>
  <si>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</si>
  <si>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</si>
  <si>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</si>
  <si>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</si>
  <si>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</si>
  <si>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</si>
  <si>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</si>
  <si>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</si>
  <si>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</si>
  <si>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</si>
  <si>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</si>
  <si>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</si>
  <si>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</si>
  <si>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</si>
  <si>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</si>
  <si>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</si>
  <si>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</si>
  <si>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</si>
  <si>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</si>
  <si>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</si>
  <si>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</si>
  <si>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</si>
  <si>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</si>
  <si>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</si>
  <si>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</si>
  <si>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</si>
  <si>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</si>
  <si>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</si>
  <si>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</si>
  <si>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</si>
  <si>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</si>
  <si>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</si>
  <si>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</si>
  <si>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</si>
  <si>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</si>
  <si>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</si>
  <si>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</si>
  <si>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</si>
  <si>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</si>
  <si>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</si>
  <si>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</si>
  <si>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</si>
  <si>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</si>
  <si>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</si>
  <si>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</si>
  <si>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</si>
  <si>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</si>
  <si>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</si>
  <si>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</si>
  <si>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</si>
  <si>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</si>
  <si>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</si>
  <si>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</si>
  <si>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</si>
  <si>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</si>
  <si>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</si>
  <si>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</si>
  <si>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</si>
  <si>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</si>
  <si>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</si>
  <si>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</si>
  <si>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</si>
  <si>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</si>
  <si>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</si>
  <si>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</si>
  <si>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</si>
  <si>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</si>
  <si>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</si>
  <si>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</si>
  <si>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</si>
  <si>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</si>
  <si>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</si>
  <si>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</si>
  <si>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</si>
  <si>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</si>
  <si>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</si>
  <si>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</si>
  <si>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</si>
  <si>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</si>
  <si>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</si>
  <si>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</si>
  <si>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</si>
  <si>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</si>
  <si>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</si>
  <si>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</si>
  <si>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</si>
  <si>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</si>
  <si>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</si>
  <si>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</si>
  <si>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</si>
  <si>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</si>
  <si>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</si>
  <si>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</si>
  <si>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</si>
  <si>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</si>
  <si>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</si>
  <si>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</si>
  <si>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</si>
  <si>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</si>
  <si>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</si>
  <si>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</si>
  <si>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</si>
  <si>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</si>
  <si>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</si>
  <si>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</si>
  <si>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</si>
  <si>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</si>
  <si>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</si>
  <si>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</si>
  <si>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</si>
  <si>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</si>
  <si>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</si>
  <si>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</si>
  <si>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</si>
  <si>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</si>
  <si>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</si>
  <si>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</si>
  <si>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</si>
  <si>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</si>
  <si>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</si>
  <si>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</si>
  <si>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</si>
  <si>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</si>
  <si>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</si>
  <si>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</si>
  <si>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</si>
  <si>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</si>
  <si>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</si>
  <si>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</si>
  <si>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</si>
  <si>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</si>
  <si>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</si>
  <si>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</si>
  <si>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</si>
  <si>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</si>
  <si>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</si>
  <si>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</si>
  <si>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</si>
  <si>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</si>
  <si>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</si>
  <si>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</si>
  <si>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</si>
  <si>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</si>
  <si>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</si>
  <si>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</si>
  <si>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</si>
  <si>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</si>
  <si>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</si>
  <si>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</si>
  <si>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</si>
  <si>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</si>
  <si>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</si>
  <si>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</si>
  <si>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</si>
  <si>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</si>
  <si>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</si>
  <si>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</si>
  <si>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</si>
  <si>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</si>
  <si>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</si>
  <si>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</si>
  <si>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</si>
  <si>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</si>
  <si>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</si>
  <si>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</si>
  <si>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</si>
  <si>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</si>
  <si>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</si>
  <si>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</si>
  <si>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</si>
  <si>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</si>
  <si>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</si>
  <si>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</si>
  <si>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</si>
  <si>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</si>
  <si>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</si>
  <si>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</si>
  <si>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</si>
  <si>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</si>
  <si>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</si>
  <si>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</si>
  <si>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</si>
  <si>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</si>
  <si>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</si>
  <si>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</si>
  <si>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</si>
  <si>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</si>
  <si>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</si>
  <si>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</si>
  <si>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</si>
  <si>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</si>
  <si>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</si>
  <si>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</si>
  <si>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</si>
  <si>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</si>
  <si>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</si>
  <si>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</si>
  <si>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</si>
  <si>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</si>
  <si>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</si>
  <si>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</si>
  <si>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</si>
  <si>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</si>
  <si>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</si>
  <si>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</si>
  <si>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</si>
  <si>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</si>
  <si>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</si>
  <si>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</si>
  <si>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</si>
  <si>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</si>
  <si>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</si>
  <si>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</si>
  <si>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</si>
  <si>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</si>
  <si>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</si>
  <si>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</si>
  <si>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</si>
  <si>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</si>
  <si>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</si>
  <si>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</si>
  <si>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</si>
  <si>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</si>
  <si>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</si>
  <si>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</si>
  <si>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</si>
  <si>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</si>
  <si>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</si>
  <si>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</si>
  <si>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</si>
  <si>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</si>
  <si>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</si>
  <si>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</si>
  <si>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</si>
  <si>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</si>
  <si>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</si>
  <si>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</si>
  <si>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</si>
  <si>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</si>
  <si>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</si>
  <si>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</si>
  <si>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</si>
  <si>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</si>
  <si>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</si>
  <si>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</si>
  <si>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</si>
  <si>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</si>
  <si>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</si>
  <si>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</si>
  <si>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</si>
  <si>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</si>
  <si>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</si>
  <si>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</si>
  <si>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</si>
  <si>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</si>
  <si>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</si>
  <si>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</si>
  <si>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</si>
  <si>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</si>
  <si>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</si>
  <si>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</si>
  <si>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</si>
  <si>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</si>
  <si>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</si>
  <si>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</si>
  <si>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</si>
  <si>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</si>
  <si>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</si>
  <si>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</si>
  <si>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</si>
  <si>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</si>
  <si>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</si>
  <si>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</si>
  <si>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</si>
  <si>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</si>
  <si>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</si>
  <si>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</si>
  <si>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</si>
  <si>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</si>
  <si>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</si>
  <si>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</si>
  <si>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</si>
  <si>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</si>
  <si>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</si>
  <si>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</si>
  <si>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</si>
  <si>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</si>
  <si>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</si>
  <si>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</si>
  <si>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</si>
  <si>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</si>
  <si>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</si>
  <si>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</si>
  <si>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</si>
  <si>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</si>
  <si>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</si>
  <si>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</si>
  <si>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</si>
  <si>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</si>
  <si>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</si>
  <si>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</si>
  <si>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</si>
  <si>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</si>
  <si>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</si>
  <si>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</si>
  <si>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</si>
  <si>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</si>
  <si>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</si>
  <si>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</si>
  <si>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</si>
  <si>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</si>
  <si>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</si>
  <si>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</si>
  <si>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</si>
  <si>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</si>
  <si>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</si>
  <si>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</si>
  <si>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</si>
  <si>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</si>
  <si>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</si>
  <si>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</si>
  <si>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</si>
  <si>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</si>
  <si>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</si>
  <si>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</si>
  <si>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</si>
  <si>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</si>
  <si>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</si>
  <si>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</si>
  <si>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</si>
  <si>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</si>
  <si>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</si>
  <si>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</si>
  <si>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</si>
  <si>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</si>
  <si>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</si>
  <si>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</si>
  <si>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</si>
  <si>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</si>
  <si>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</si>
  <si>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</si>
  <si>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</si>
  <si>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</si>
  <si>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</si>
  <si>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</si>
  <si>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</si>
  <si>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</si>
  <si>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</si>
  <si>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</si>
  <si>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</si>
  <si>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</si>
  <si>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</si>
  <si>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</si>
  <si>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</si>
  <si>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</si>
  <si>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</si>
  <si>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</si>
  <si>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</si>
  <si>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</si>
  <si>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</si>
  <si>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</si>
  <si>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</si>
  <si>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</si>
  <si>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</si>
  <si>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</si>
  <si>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</si>
  <si>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</si>
  <si>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</si>
  <si>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</si>
  <si>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</si>
  <si>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</si>
  <si>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</si>
  <si>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</si>
  <si>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</si>
  <si>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</si>
  <si>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</si>
  <si>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</si>
  <si>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</si>
  <si>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</si>
  <si>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</si>
  <si>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</si>
  <si>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</si>
  <si>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</si>
  <si>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</si>
  <si>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</si>
  <si>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</si>
  <si>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</si>
  <si>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</si>
  <si>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</si>
  <si>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</si>
  <si>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</si>
  <si>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</si>
  <si>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</si>
  <si>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</si>
  <si>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</si>
  <si>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</si>
  <si>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</si>
  <si>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</si>
  <si>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</si>
  <si>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</si>
  <si>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</si>
  <si>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</si>
  <si>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</si>
  <si>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</si>
  <si>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</si>
  <si>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</si>
  <si>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</si>
  <si>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</si>
  <si>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</si>
  <si>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</si>
  <si>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</si>
  <si>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</si>
  <si>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</si>
  <si>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</si>
  <si>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</si>
  <si>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</si>
  <si>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</si>
  <si>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</si>
  <si>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</si>
  <si>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</si>
  <si>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</si>
  <si>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</si>
  <si>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</si>
  <si>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</si>
  <si>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</si>
  <si>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</si>
  <si>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</si>
  <si>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</si>
  <si>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</si>
  <si>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</si>
  <si>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</si>
  <si>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</si>
  <si>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</si>
  <si>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</si>
  <si>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</si>
  <si>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</si>
  <si>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</si>
  <si>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</si>
  <si>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</si>
  <si>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</si>
  <si>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</si>
  <si>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</si>
  <si>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</si>
  <si>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</si>
  <si>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</si>
  <si>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</si>
  <si>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</si>
  <si>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</si>
  <si>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</si>
  <si>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</si>
  <si>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</si>
  <si>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</si>
  <si>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</si>
  <si>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</si>
  <si>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</si>
  <si>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</si>
  <si>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</si>
  <si>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</si>
  <si>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</si>
  <si>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</si>
  <si>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</si>
  <si>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</si>
  <si>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</si>
  <si>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</si>
  <si>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</si>
  <si>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</si>
  <si>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</si>
  <si>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</si>
  <si>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</si>
  <si>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</si>
  <si>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</si>
  <si>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</si>
  <si>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</si>
  <si>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</si>
  <si>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</si>
  <si>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</si>
  <si>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</si>
  <si>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</si>
  <si>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</si>
  <si>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</si>
  <si>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</si>
  <si>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</si>
  <si>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</si>
  <si>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</si>
  <si>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</si>
  <si>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</si>
  <si>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</si>
  <si>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</si>
  <si>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</si>
  <si>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</si>
  <si>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</si>
  <si>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</si>
  <si>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</si>
  <si>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</si>
  <si>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</si>
  <si>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</si>
  <si>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</si>
  <si>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</si>
  <si>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</si>
  <si>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</si>
  <si>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</si>
  <si>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</si>
  <si>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</si>
  <si>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</si>
  <si>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</si>
  <si>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</si>
  <si>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</si>
  <si>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</si>
  <si>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</si>
  <si>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</si>
  <si>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</si>
  <si>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</si>
  <si>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</si>
  <si>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</si>
  <si>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</si>
  <si>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</si>
  <si>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</si>
  <si>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</si>
  <si>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</si>
  <si>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</si>
  <si>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</si>
  <si>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</si>
  <si>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</si>
  <si>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</si>
  <si>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</si>
  <si>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</si>
  <si>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</si>
  <si>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</si>
  <si>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</si>
  <si>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</si>
  <si>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</si>
  <si>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</si>
  <si>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</si>
  <si>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</si>
  <si>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</si>
  <si>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</si>
  <si>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</si>
  <si>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</si>
  <si>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</si>
  <si>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</si>
  <si>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</si>
  <si>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</si>
  <si>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</si>
  <si>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</si>
  <si>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</si>
  <si>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</si>
  <si>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</si>
  <si>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</si>
  <si>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</si>
  <si>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</si>
  <si>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</si>
  <si>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</si>
  <si>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</si>
  <si>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</si>
  <si>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</si>
  <si>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</si>
  <si>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</si>
  <si>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</si>
  <si>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</si>
  <si>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</si>
  <si>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</si>
  <si>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</si>
  <si>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</si>
  <si>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</si>
  <si>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</si>
  <si>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</si>
  <si>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</si>
  <si>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</si>
  <si>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</si>
  <si>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</si>
  <si>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</si>
  <si>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</si>
  <si>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</si>
  <si>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</si>
  <si>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</si>
  <si>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</si>
  <si>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</si>
  <si>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</si>
  <si>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</si>
  <si>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</si>
  <si>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</si>
  <si>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</si>
  <si>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</si>
  <si>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</si>
  <si>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</si>
  <si>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</si>
  <si>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</si>
  <si>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</si>
  <si>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</si>
  <si>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</si>
  <si>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</si>
  <si>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</si>
  <si>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</si>
  <si>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</si>
  <si>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</si>
  <si>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</si>
  <si>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</si>
  <si>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</si>
  <si>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</si>
  <si>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</si>
  <si>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</si>
  <si>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</si>
  <si>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</si>
  <si>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</si>
  <si>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</si>
  <si>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</si>
  <si>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</si>
  <si>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</si>
  <si>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</si>
  <si>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</si>
  <si>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</si>
  <si>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</si>
  <si>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</si>
  <si>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</si>
  <si>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</si>
  <si>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</si>
  <si>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</si>
  <si>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</si>
  <si>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</si>
  <si>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</si>
  <si>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</si>
  <si>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</si>
  <si>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</si>
  <si>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</si>
  <si>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</si>
  <si>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</si>
  <si>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</si>
  <si>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</si>
  <si>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</si>
  <si>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</si>
  <si>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</si>
  <si>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</si>
  <si>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</si>
  <si>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</si>
  <si>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</si>
  <si>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</si>
  <si>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</si>
  <si>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</si>
  <si>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</si>
  <si>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</si>
  <si>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</si>
  <si>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</si>
  <si>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</si>
  <si>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</si>
  <si>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</si>
  <si>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</si>
  <si>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</si>
  <si>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</si>
  <si>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</si>
  <si>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</si>
  <si>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</si>
  <si>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</si>
  <si>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</si>
  <si>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</si>
  <si>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</si>
  <si>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</si>
  <si>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</si>
  <si>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</si>
  <si>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</si>
  <si>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</si>
  <si>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</si>
  <si>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</si>
  <si>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</si>
  <si>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</si>
  <si>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</si>
  <si>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</si>
  <si>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</si>
  <si>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</si>
  <si>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</si>
  <si>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</si>
  <si>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</si>
  <si>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</si>
  <si>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</si>
  <si>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</si>
  <si>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</si>
  <si>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</si>
  <si>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</si>
  <si>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</si>
  <si>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</si>
  <si>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</si>
  <si>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</si>
  <si>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</si>
  <si>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</si>
  <si>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</si>
  <si>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</si>
  <si>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</si>
  <si>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</si>
  <si>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</si>
  <si>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</si>
  <si>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</si>
  <si>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</si>
  <si>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</si>
  <si>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</si>
  <si>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</si>
  <si>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</si>
  <si>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</si>
  <si>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</si>
  <si>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</si>
  <si>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</si>
  <si>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</si>
  <si>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</si>
  <si>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</si>
  <si>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</si>
  <si>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</si>
  <si>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</si>
  <si>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</si>
  <si>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</si>
  <si>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</si>
  <si>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</si>
  <si>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</si>
  <si>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</si>
  <si>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</si>
  <si>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</si>
  <si>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</si>
  <si>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</si>
  <si>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</si>
  <si>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</si>
  <si>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</si>
  <si>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</si>
  <si>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</si>
  <si>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</si>
  <si>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</si>
  <si>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</si>
  <si>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</si>
  <si>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</si>
  <si>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</si>
  <si>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</si>
  <si>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</si>
  <si>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</si>
  <si>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</si>
  <si>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</si>
  <si>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</si>
  <si>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</si>
  <si>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</si>
  <si>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</si>
  <si>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</si>
  <si>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</si>
  <si>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</si>
  <si>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</si>
  <si>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</si>
  <si>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</si>
  <si>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</si>
  <si>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</si>
  <si>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</si>
  <si>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</si>
  <si>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</si>
  <si>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</si>
  <si>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</si>
  <si>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</si>
  <si>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</si>
  <si>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</si>
  <si>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</si>
  <si>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</si>
  <si>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</si>
  <si>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</si>
  <si>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</si>
  <si>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</si>
  <si>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</si>
  <si>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</si>
  <si>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</si>
  <si>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</si>
  <si>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</si>
  <si>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</si>
  <si>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</si>
  <si>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</si>
  <si>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</si>
  <si>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</si>
  <si>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</si>
  <si>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</si>
  <si>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</si>
  <si>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</si>
  <si>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</si>
  <si>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</si>
  <si>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</si>
  <si>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</si>
  <si>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</si>
  <si>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</si>
  <si>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</si>
  <si>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</si>
  <si>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</si>
  <si>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</si>
  <si>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</si>
  <si>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</si>
  <si>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</si>
  <si>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</si>
  <si>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</si>
  <si>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</si>
  <si>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</si>
  <si>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</si>
  <si>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</si>
  <si>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</si>
  <si>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</si>
  <si>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</si>
  <si>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</si>
  <si>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</si>
  <si>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</si>
  <si>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</si>
  <si>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</si>
  <si>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</si>
  <si>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</si>
  <si>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</si>
  <si>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</si>
  <si>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</si>
  <si>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</si>
  <si>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</si>
  <si>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</si>
  <si>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</si>
  <si>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</si>
  <si>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</si>
  <si>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</si>
  <si>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</si>
  <si>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</si>
  <si>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</si>
  <si>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</si>
  <si>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</si>
  <si>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</si>
  <si>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</si>
  <si>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</si>
  <si>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</si>
  <si>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</si>
  <si>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</si>
  <si>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</si>
  <si>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</si>
  <si>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</si>
  <si>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</si>
  <si>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</si>
  <si>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</si>
  <si>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</si>
  <si>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</si>
  <si>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</si>
  <si>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</si>
  <si>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</si>
  <si>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</si>
  <si>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</si>
  <si>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</si>
  <si>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</si>
  <si>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</si>
  <si>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</si>
  <si>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</si>
  <si>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</si>
  <si>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</si>
  <si>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</si>
  <si>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</si>
  <si>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</si>
  <si>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</si>
  <si>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</si>
  <si>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</si>
  <si>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</si>
  <si>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</si>
  <si>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</si>
  <si>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</si>
  <si>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</si>
  <si>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</si>
  <si>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</si>
  <si>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</si>
  <si>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</si>
  <si>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</si>
  <si>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</si>
  <si>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</si>
  <si>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</si>
  <si>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</si>
  <si>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</si>
  <si>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</si>
  <si>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</si>
  <si>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</si>
  <si>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</si>
  <si>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</si>
  <si>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</si>
  <si>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</si>
  <si>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</si>
  <si>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</si>
  <si>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</si>
  <si>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</si>
  <si>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</si>
  <si>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</si>
  <si>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</si>
  <si>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</si>
  <si>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</si>
  <si>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</si>
  <si>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</si>
  <si>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</si>
  <si>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</si>
  <si>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</si>
  <si>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</si>
  <si>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</si>
  <si>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</si>
  <si>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</si>
  <si>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</si>
  <si>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</si>
  <si>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</si>
  <si>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</si>
  <si>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</si>
  <si>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</si>
  <si>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</si>
  <si>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</si>
  <si>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</si>
  <si>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</si>
  <si>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</si>
  <si>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</si>
  <si>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</si>
  <si>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</si>
  <si>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</si>
  <si>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</si>
  <si>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</si>
  <si>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</si>
  <si>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</si>
  <si>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</si>
  <si>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</si>
  <si>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</si>
  <si>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</si>
  <si>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</si>
  <si>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</si>
  <si>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</si>
  <si>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</si>
  <si>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</si>
  <si>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</si>
  <si>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</si>
  <si>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</si>
  <si>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</si>
  <si>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</si>
  <si>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</si>
  <si>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</si>
  <si>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</si>
  <si>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</si>
  <si>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</si>
  <si>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</si>
  <si>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</si>
  <si>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</si>
  <si>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</si>
  <si>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</si>
  <si>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</si>
  <si>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</si>
  <si>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</si>
  <si>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</si>
  <si>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</si>
  <si>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</si>
  <si>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</si>
  <si>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</si>
  <si>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</si>
  <si>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</si>
  <si>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</si>
  <si>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</si>
  <si>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</si>
  <si>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</si>
  <si>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</si>
  <si>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</si>
  <si>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</si>
  <si>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</si>
  <si>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</si>
  <si>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</si>
  <si>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</si>
  <si>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</si>
  <si>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</si>
  <si>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</si>
  <si>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</si>
  <si>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</si>
  <si>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</si>
  <si>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</si>
  <si>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</si>
  <si>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</si>
  <si>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</si>
  <si>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</si>
  <si>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</si>
  <si>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</si>
  <si>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</si>
  <si>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</si>
  <si>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</si>
  <si>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</si>
  <si>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</si>
  <si>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</si>
  <si>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</si>
  <si>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</si>
  <si>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</si>
  <si>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</si>
  <si>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</si>
  <si>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</si>
  <si>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</si>
  <si>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</si>
  <si>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</si>
  <si>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</si>
  <si>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</si>
  <si>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</si>
  <si>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</si>
  <si>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</si>
  <si>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</si>
  <si>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</si>
  <si>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</si>
  <si>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</si>
  <si>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</si>
  <si>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</si>
  <si>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</si>
  <si>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</si>
  <si>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</si>
  <si>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</si>
  <si>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</si>
  <si>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</si>
  <si>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</si>
  <si>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</si>
  <si>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</si>
  <si>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</si>
  <si>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</si>
  <si>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</si>
  <si>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</si>
  <si>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</si>
  <si>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</si>
  <si>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</si>
  <si>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</si>
  <si>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</si>
  <si>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</si>
  <si>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</si>
  <si>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</si>
  <si>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</si>
  <si>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</si>
  <si>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</si>
  <si>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</si>
  <si>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</si>
  <si>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</si>
  <si>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</si>
  <si>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</si>
  <si>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</si>
  <si>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</si>
  <si>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</si>
  <si>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</si>
  <si>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</si>
  <si>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</si>
  <si>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</si>
  <si>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</si>
  <si>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</si>
  <si>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</si>
  <si>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</si>
  <si>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</si>
  <si>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</si>
  <si>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</si>
  <si>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</si>
  <si>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</si>
  <si>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</si>
  <si>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</si>
  <si>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</si>
  <si>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</si>
  <si>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</si>
  <si>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</si>
  <si>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</si>
  <si>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</si>
  <si>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</si>
  <si>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</si>
  <si>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</si>
  <si>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</si>
  <si>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</si>
  <si>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</si>
  <si>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</si>
  <si>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</si>
  <si>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</si>
  <si>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</si>
  <si>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</si>
  <si>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</si>
  <si>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</si>
  <si>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</si>
  <si>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</si>
  <si>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</si>
  <si>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</si>
  <si>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</si>
  <si>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</si>
  <si>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</si>
  <si>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</si>
  <si>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</si>
  <si>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</si>
  <si>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</si>
  <si>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</si>
  <si>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</si>
  <si>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</si>
  <si>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</si>
  <si>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</si>
  <si>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</si>
  <si>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</si>
  <si>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</si>
  <si>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</si>
  <si>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</si>
  <si>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</si>
  <si>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</si>
  <si>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</si>
  <si>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</si>
  <si>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</si>
  <si>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</si>
  <si>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</si>
  <si>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</si>
  <si>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</si>
  <si>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</si>
  <si>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</si>
  <si>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</si>
  <si>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</si>
  <si>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</si>
  <si>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</si>
  <si>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</si>
  <si>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</si>
  <si>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</si>
  <si>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</si>
  <si>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</si>
  <si>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</si>
  <si>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</si>
  <si>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</si>
  <si>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</si>
  <si>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</si>
  <si>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</si>
  <si>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</si>
  <si>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</si>
  <si>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</si>
  <si>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</si>
  <si>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</si>
  <si>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</si>
  <si>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</si>
  <si>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</si>
  <si>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</si>
  <si>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</si>
  <si>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</si>
  <si>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</si>
  <si>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</si>
  <si>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</si>
  <si>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</si>
  <si>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</si>
  <si>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</si>
  <si>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</si>
  <si>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</si>
  <si>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</si>
  <si>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</si>
  <si>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</si>
  <si>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</si>
  <si>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</si>
  <si>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</si>
  <si>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</si>
  <si>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</si>
  <si>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</si>
  <si>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</si>
  <si>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</si>
  <si>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</si>
  <si>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</si>
  <si>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</si>
  <si>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</si>
  <si>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</si>
  <si>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</si>
  <si>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</si>
  <si>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</si>
  <si>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</si>
  <si>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</si>
  <si>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</si>
  <si>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</si>
  <si>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</si>
  <si>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</si>
  <si>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</si>
  <si>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</si>
  <si>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</si>
  <si>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</si>
  <si>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</si>
  <si>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</si>
  <si>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</si>
  <si>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</si>
  <si>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</si>
  <si>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</si>
  <si>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</si>
  <si>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</si>
  <si>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</si>
  <si>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</si>
  <si>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</si>
  <si>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</si>
  <si>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</si>
  <si>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</si>
  <si>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</si>
  <si>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</si>
  <si>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</si>
  <si>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</si>
  <si>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</si>
  <si>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</si>
  <si>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</si>
  <si>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</si>
  <si>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</si>
  <si>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</si>
  <si>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</si>
  <si>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</si>
  <si>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</si>
  <si>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</si>
  <si>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</si>
  <si>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</si>
  <si>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</si>
  <si>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</si>
  <si>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</si>
  <si>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</si>
  <si>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</si>
  <si>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</si>
  <si>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</si>
  <si>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</si>
  <si>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</si>
  <si>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</si>
  <si>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</si>
  <si>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</si>
  <si>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</si>
  <si>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</si>
  <si>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</si>
  <si>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</si>
  <si>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</si>
  <si>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</si>
  <si>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</si>
  <si>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</si>
  <si>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</si>
  <si>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</si>
  <si>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</si>
  <si>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</si>
  <si>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</si>
  <si>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</si>
  <si>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</si>
  <si>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</si>
  <si>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</si>
  <si>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</si>
  <si>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</si>
  <si>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</si>
  <si>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</si>
  <si>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</si>
  <si>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</si>
  <si>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</si>
  <si>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</si>
  <si>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</si>
  <si>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</si>
  <si>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</si>
  <si>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</si>
  <si>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</si>
  <si>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</si>
  <si>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</si>
  <si>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</si>
  <si>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</si>
  <si>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</si>
  <si>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</si>
  <si>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</si>
  <si>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</si>
  <si>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</si>
  <si>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</si>
  <si>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</si>
  <si>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</si>
  <si>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</si>
  <si>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</si>
  <si>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</si>
  <si>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</si>
  <si>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</si>
  <si>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</si>
  <si>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</si>
  <si>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</si>
  <si>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</si>
  <si>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</si>
  <si>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</si>
  <si>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</si>
  <si>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</si>
  <si>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</si>
  <si>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</si>
  <si>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</si>
  <si>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</si>
  <si>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</si>
  <si>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</si>
  <si>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</si>
  <si>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</si>
  <si>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</si>
  <si>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</si>
  <si>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</si>
  <si>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</si>
  <si>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</si>
  <si>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</si>
  <si>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</si>
  <si>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</si>
  <si>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</si>
  <si>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</si>
  <si>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</si>
  <si>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</si>
  <si>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</si>
  <si>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</si>
  <si>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</si>
  <si>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</si>
  <si>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</si>
  <si>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</si>
  <si>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</si>
  <si>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</si>
  <si>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</si>
  <si>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</si>
  <si>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</si>
  <si>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</si>
  <si>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</si>
  <si>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</si>
  <si>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</si>
  <si>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</si>
  <si>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</si>
  <si>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</si>
  <si>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</si>
  <si>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</si>
  <si>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</si>
  <si>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</si>
  <si>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</si>
  <si>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</si>
  <si>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</si>
  <si>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</si>
  <si>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</si>
  <si>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</si>
  <si>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</si>
  <si>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</si>
  <si>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</si>
  <si>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</si>
  <si>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</si>
  <si>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</si>
  <si>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</si>
  <si>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</si>
  <si>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</si>
  <si>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</si>
  <si>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</si>
  <si>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</si>
  <si>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</si>
  <si>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</si>
  <si>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</si>
  <si>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</si>
  <si>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</si>
  <si>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</si>
  <si>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</si>
  <si>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</si>
  <si>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</si>
  <si>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</si>
  <si>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</si>
  <si>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</si>
  <si>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</si>
  <si>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</si>
  <si>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</si>
  <si>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</si>
  <si>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</si>
  <si>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</si>
  <si>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</si>
  <si>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</si>
  <si>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</si>
  <si>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</si>
  <si>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</si>
  <si>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</si>
  <si>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</si>
  <si>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</si>
  <si>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</si>
  <si>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</si>
  <si>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</si>
  <si>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</si>
  <si>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</si>
  <si>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</si>
  <si>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</si>
  <si>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</si>
  <si>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</si>
  <si>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</si>
  <si>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</si>
  <si>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</si>
  <si>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</si>
  <si>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</si>
  <si>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</si>
  <si>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</si>
  <si>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</si>
  <si>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</si>
  <si>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</si>
  <si>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</si>
  <si>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</si>
  <si>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</si>
  <si>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</si>
  <si>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</si>
  <si>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</si>
  <si>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</si>
  <si>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</si>
  <si>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</si>
  <si>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</si>
  <si>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</si>
  <si>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</si>
  <si>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</si>
  <si>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</si>
  <si>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</si>
  <si>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</si>
  <si>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</si>
  <si>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</si>
  <si>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</si>
  <si>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</si>
  <si>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</si>
  <si>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</si>
  <si>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</si>
  <si>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</si>
  <si>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</si>
  <si>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</si>
  <si>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</si>
  <si>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</si>
  <si>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</si>
  <si>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</si>
  <si>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</si>
  <si>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</si>
  <si>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</si>
  <si>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</si>
  <si>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</si>
  <si>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</si>
  <si>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</si>
  <si>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</si>
  <si>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</si>
  <si>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</si>
  <si>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</si>
  <si>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</si>
  <si>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</si>
  <si>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</si>
  <si>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</si>
  <si>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</si>
  <si>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</si>
  <si>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</si>
  <si>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</si>
  <si>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</si>
  <si>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</si>
  <si>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</si>
  <si>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</si>
  <si>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</si>
  <si>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</si>
  <si>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</si>
  <si>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</si>
  <si>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</si>
  <si>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</si>
  <si>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</si>
  <si>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</si>
  <si>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</si>
  <si>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</si>
  <si>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</si>
  <si>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</si>
  <si>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</si>
  <si>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</si>
  <si>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</si>
  <si>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</si>
  <si>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</si>
  <si>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</si>
  <si>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</si>
  <si>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</si>
  <si>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</si>
  <si>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</si>
  <si>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</si>
  <si>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</si>
  <si>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</si>
  <si>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</si>
  <si>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</si>
  <si>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</si>
  <si>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</si>
  <si>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</si>
  <si>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</si>
  <si>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</si>
  <si>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</si>
  <si>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</si>
  <si>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</si>
  <si>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</si>
  <si>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</si>
  <si>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</si>
  <si>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</si>
  <si>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</si>
  <si>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</si>
  <si>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</si>
  <si>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</si>
  <si>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</si>
  <si>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</si>
  <si>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</si>
  <si>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</si>
  <si>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</si>
  <si>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</si>
  <si>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</si>
  <si>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</si>
  <si>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</si>
  <si>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</si>
  <si>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</si>
  <si>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</si>
  <si>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</si>
  <si>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</si>
  <si>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</si>
  <si>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</si>
  <si>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</si>
  <si>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</si>
  <si>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</si>
  <si>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</si>
  <si>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</si>
  <si>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</si>
  <si>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</si>
  <si>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</si>
  <si>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</si>
  <si>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</si>
  <si>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</si>
  <si>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</si>
  <si>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</si>
  <si>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</si>
  <si>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</si>
  <si>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</si>
  <si>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</si>
  <si>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</si>
  <si>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</si>
  <si>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</si>
  <si>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</si>
  <si>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</si>
  <si>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</si>
  <si>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</si>
  <si>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</si>
  <si>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</si>
  <si>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</si>
  <si>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</si>
  <si>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</si>
  <si>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</si>
  <si>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</si>
  <si>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</si>
  <si>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</si>
  <si>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</si>
  <si>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</si>
  <si>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</si>
  <si>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</si>
  <si>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</si>
  <si>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</si>
  <si>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</si>
  <si>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</si>
  <si>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</si>
  <si>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</si>
  <si>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</si>
  <si>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</si>
  <si>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</si>
  <si>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</si>
  <si>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</si>
  <si>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</si>
  <si>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</si>
  <si>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</si>
  <si>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</si>
  <si>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</si>
  <si>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</si>
  <si>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</si>
  <si>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</si>
  <si>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</si>
  <si>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</si>
  <si>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</si>
  <si>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</si>
  <si>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</si>
  <si>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</si>
  <si>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</si>
  <si>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</si>
  <si>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</si>
  <si>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</si>
  <si>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</si>
  <si>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</si>
  <si>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</si>
  <si>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</si>
  <si>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</si>
  <si>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</si>
  <si>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</si>
  <si>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</si>
  <si>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</si>
  <si>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</si>
  <si>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</si>
  <si>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</si>
  <si>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</si>
  <si>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</si>
  <si>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</si>
  <si>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</si>
  <si>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</si>
  <si>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</si>
  <si>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</si>
  <si>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</si>
  <si>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</si>
  <si>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</si>
  <si>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</si>
  <si>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</si>
  <si>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</si>
  <si>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</si>
  <si>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</si>
  <si>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</si>
  <si>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</si>
  <si>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</si>
  <si>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</si>
  <si>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</si>
  <si>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</si>
  <si>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</si>
  <si>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</si>
  <si>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</si>
  <si>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</si>
  <si>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</si>
  <si>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</si>
  <si>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</si>
  <si>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</si>
  <si>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</si>
  <si>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</si>
  <si>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</si>
  <si>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</si>
  <si>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</si>
  <si>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</si>
  <si>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</si>
  <si>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</si>
  <si>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</si>
  <si>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</si>
  <si>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</si>
  <si>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</si>
  <si>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</si>
  <si>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</si>
  <si>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</si>
  <si>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</si>
  <si>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</si>
  <si>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</si>
  <si>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</si>
  <si>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</si>
  <si>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</si>
  <si>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</si>
  <si>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</si>
  <si>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</si>
  <si>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</si>
  <si>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</si>
  <si>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</si>
  <si>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</si>
  <si>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</si>
  <si>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</si>
  <si>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</si>
  <si>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</si>
  <si>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</si>
  <si>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</si>
  <si>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</si>
  <si>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</si>
  <si>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</si>
  <si>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</si>
  <si>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</si>
  <si>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</si>
  <si>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</si>
  <si>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</si>
  <si>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</si>
  <si>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</si>
  <si>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</si>
  <si>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</si>
  <si>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</si>
  <si>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</si>
  <si>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</si>
  <si>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</si>
  <si>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</si>
  <si>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</si>
  <si>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</si>
  <si>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</si>
  <si>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</si>
  <si>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</si>
  <si>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</si>
  <si>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</si>
  <si>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</si>
  <si>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</si>
  <si>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</si>
  <si>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</si>
  <si>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</si>
  <si>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</si>
  <si>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</si>
  <si>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</si>
  <si>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</si>
  <si>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</si>
  <si>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</si>
  <si>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</si>
  <si>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</si>
  <si>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</si>
  <si>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</si>
  <si>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</si>
  <si>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</si>
  <si>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</si>
  <si>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</si>
  <si>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</si>
  <si>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</si>
  <si>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</si>
  <si>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</si>
  <si>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</si>
  <si>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</si>
  <si>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</si>
  <si>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</si>
  <si>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</si>
  <si>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</si>
  <si>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</si>
  <si>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</si>
  <si>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</si>
  <si>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</si>
  <si>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</si>
  <si>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</si>
  <si>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</si>
  <si>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</si>
  <si>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</si>
  <si>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</si>
  <si>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</si>
  <si>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</si>
  <si>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</si>
  <si>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</si>
  <si>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</si>
  <si>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</si>
  <si>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</si>
  <si>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</si>
  <si>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</si>
  <si>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</si>
  <si>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</si>
  <si>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</si>
  <si>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</si>
  <si>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</si>
  <si>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</si>
  <si>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</si>
  <si>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</si>
  <si>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</si>
  <si>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</si>
  <si>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</si>
  <si>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</si>
  <si>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</si>
  <si>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</si>
  <si>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</si>
  <si>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</si>
  <si>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</si>
  <si>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</si>
  <si>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</si>
  <si>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</si>
  <si>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</si>
  <si>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</si>
  <si>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</si>
  <si>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</si>
  <si>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</si>
  <si>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</si>
  <si>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</si>
  <si>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</si>
  <si>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</si>
  <si>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</si>
  <si>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</si>
  <si>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</si>
  <si>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</si>
  <si>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</si>
  <si>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</si>
  <si>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</si>
  <si>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</si>
  <si>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</si>
  <si>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</si>
  <si>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</si>
  <si>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</si>
  <si>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</si>
  <si>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</si>
  <si>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</si>
  <si>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</si>
  <si>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</si>
  <si>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</si>
  <si>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</si>
  <si>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</si>
  <si>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</si>
  <si>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</si>
  <si>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</si>
  <si>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</si>
  <si>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</si>
  <si>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</si>
  <si>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</si>
  <si>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</si>
  <si>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</si>
  <si>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</si>
  <si>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</si>
  <si>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</si>
  <si>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</si>
  <si>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</si>
  <si>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</si>
  <si>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</si>
  <si>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</si>
  <si>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</si>
  <si>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</si>
  <si>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</si>
  <si>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</si>
  <si>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</si>
  <si>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</si>
  <si>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</si>
  <si>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</si>
  <si>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</si>
  <si>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</si>
  <si>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</si>
  <si>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</si>
  <si>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</si>
  <si>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</si>
  <si>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</si>
  <si>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</si>
  <si>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</si>
  <si>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</si>
  <si>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</si>
  <si>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</si>
  <si>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</si>
  <si>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</si>
  <si>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</si>
  <si>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</si>
  <si>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</si>
  <si>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</si>
  <si>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</si>
  <si>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</si>
  <si>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</si>
  <si>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</si>
  <si>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</si>
  <si>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</si>
  <si>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</si>
  <si>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</si>
  <si>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</si>
  <si>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</si>
  <si>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</si>
  <si>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</si>
  <si>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</si>
  <si>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</si>
  <si>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</si>
  <si>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</si>
  <si>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</si>
  <si>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</si>
  <si>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</si>
  <si>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</si>
  <si>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</si>
  <si>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</si>
  <si>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</si>
  <si>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</si>
  <si>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</si>
  <si>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</si>
  <si>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</si>
  <si>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</si>
  <si>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</si>
  <si>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</si>
  <si>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</si>
  <si>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</si>
  <si>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</si>
  <si>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</si>
  <si>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</si>
  <si>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</si>
  <si>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</si>
  <si>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</si>
  <si>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</si>
  <si>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</si>
  <si>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</si>
  <si>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</si>
  <si>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</si>
  <si>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</si>
  <si>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</si>
  <si>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</si>
  <si>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</si>
  <si>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</si>
  <si>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</si>
  <si>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</si>
  <si>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</si>
  <si>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</si>
  <si>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</si>
  <si>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</si>
  <si>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</si>
  <si>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</si>
  <si>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</si>
  <si>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</si>
  <si>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</si>
  <si>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</si>
  <si>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</si>
  <si>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</si>
  <si>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</si>
  <si>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</si>
  <si>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</si>
  <si>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</si>
  <si>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</si>
  <si>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</si>
  <si>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</si>
  <si>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</si>
  <si>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</si>
  <si>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</si>
  <si>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</si>
  <si>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</si>
  <si>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</si>
  <si>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</si>
  <si>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</si>
  <si>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</si>
  <si>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</si>
  <si>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</si>
  <si>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</si>
  <si>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</si>
  <si>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</si>
  <si>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</si>
  <si>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</si>
  <si>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</si>
  <si>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</si>
  <si>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</si>
  <si>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</si>
  <si>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</si>
  <si>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</si>
  <si>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</si>
  <si>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</si>
  <si>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</si>
  <si>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</si>
  <si>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</si>
  <si>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</si>
  <si>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</si>
  <si>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</si>
  <si>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</si>
  <si>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</si>
  <si>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</si>
  <si>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</si>
  <si>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</si>
  <si>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</si>
  <si>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</si>
  <si>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</si>
  <si>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</si>
  <si>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</si>
  <si>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</si>
  <si>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</si>
  <si>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</si>
  <si>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</si>
  <si>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</si>
  <si>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</si>
  <si>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</si>
  <si>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</si>
  <si>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</si>
  <si>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</si>
  <si>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</si>
  <si>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</si>
  <si>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</si>
  <si>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</si>
  <si>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</si>
  <si>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</si>
  <si>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</si>
  <si>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</si>
  <si>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</si>
  <si>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</si>
  <si>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</si>
  <si>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</si>
  <si>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</si>
  <si>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</si>
  <si>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</si>
  <si>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</si>
  <si>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</si>
  <si>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</si>
  <si>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</si>
  <si>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</si>
  <si>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</si>
  <si>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</si>
  <si>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</si>
  <si>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</si>
  <si>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</si>
  <si>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</si>
  <si>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</si>
  <si>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</si>
  <si>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</si>
  <si>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</si>
  <si>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</si>
  <si>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</si>
  <si>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</si>
  <si>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</si>
  <si>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</si>
  <si>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</si>
  <si>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</si>
  <si>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</si>
  <si>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</si>
  <si>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</si>
  <si>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</si>
  <si>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</si>
  <si>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</si>
  <si>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</si>
  <si>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</si>
  <si>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</si>
  <si>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</si>
  <si>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</si>
  <si>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</si>
  <si>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</si>
  <si>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</si>
  <si>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</si>
  <si>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</si>
  <si>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</si>
  <si>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</si>
  <si>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</si>
  <si>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</si>
  <si>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</si>
  <si>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</si>
  <si>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</si>
  <si>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</si>
  <si>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</si>
  <si>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</si>
  <si>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</si>
  <si>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</si>
  <si>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</si>
  <si>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</si>
  <si>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</si>
  <si>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</si>
  <si>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</si>
  <si>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</si>
  <si>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</si>
  <si>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</si>
  <si>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</si>
  <si>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</si>
  <si>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</si>
  <si>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</si>
  <si>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</si>
  <si>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</si>
  <si>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</si>
  <si>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</si>
  <si>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</si>
  <si>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</si>
  <si>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</si>
  <si>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</si>
  <si>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</si>
  <si>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</si>
  <si>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</si>
  <si>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</si>
  <si>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</si>
  <si>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</si>
  <si>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</si>
  <si>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</si>
  <si>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</si>
  <si>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</si>
  <si>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</si>
  <si>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</si>
  <si>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</si>
  <si>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</si>
  <si>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</si>
  <si>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</si>
  <si>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</si>
  <si>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</si>
  <si>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</si>
  <si>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</si>
  <si>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</si>
  <si>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</si>
  <si>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</si>
  <si>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</si>
  <si>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</si>
  <si>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</si>
  <si>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</si>
  <si>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</si>
  <si>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</si>
  <si>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</si>
  <si>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</si>
  <si>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</si>
  <si>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</si>
  <si>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</si>
  <si>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</si>
  <si>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</si>
  <si>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</si>
  <si>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</si>
  <si>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</si>
  <si>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</si>
  <si>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</si>
  <si>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</si>
  <si>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</si>
  <si>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</si>
  <si>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</si>
  <si>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</si>
  <si>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</si>
  <si>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</si>
  <si>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</si>
  <si>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</si>
  <si>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</si>
  <si>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</si>
  <si>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</si>
  <si>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</si>
  <si>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</si>
  <si>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</si>
  <si>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</si>
  <si>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</si>
  <si>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</si>
  <si>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</si>
  <si>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</si>
  <si>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</si>
  <si>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</si>
  <si>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</si>
  <si>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</si>
  <si>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</si>
  <si>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</si>
  <si>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</si>
  <si>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</si>
  <si>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</si>
  <si>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</si>
  <si>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</si>
  <si>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</si>
  <si>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</si>
  <si>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</si>
  <si>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</si>
  <si>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</si>
  <si>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</si>
  <si>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</si>
  <si>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</si>
  <si>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</si>
  <si>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</si>
  <si>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</si>
  <si>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</si>
  <si>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</si>
  <si>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</si>
  <si>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</si>
  <si>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</si>
  <si>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</si>
  <si>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</si>
  <si>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</si>
  <si>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</si>
  <si>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</si>
  <si>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</si>
  <si>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</si>
  <si>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</si>
  <si>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</si>
  <si>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</si>
  <si>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</si>
  <si>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</si>
  <si>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</si>
  <si>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</si>
  <si>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</si>
  <si>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</si>
  <si>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</si>
  <si>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</si>
  <si>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</si>
  <si>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</si>
  <si>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</si>
  <si>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</si>
  <si>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</si>
  <si>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</si>
  <si>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</si>
  <si>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</si>
  <si>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</si>
  <si>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</si>
  <si>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</si>
  <si>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</si>
  <si>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</si>
  <si>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</si>
  <si>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</si>
  <si>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</si>
  <si>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</si>
  <si>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</si>
  <si>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</si>
  <si>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</si>
  <si>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</si>
  <si>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</si>
  <si>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</si>
  <si>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</si>
  <si>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</si>
  <si>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</si>
  <si>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</si>
  <si>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</si>
  <si>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</si>
  <si>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</si>
  <si>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</si>
  <si>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</si>
  <si>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</si>
  <si>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</si>
  <si>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</si>
  <si>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</si>
  <si>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</si>
  <si>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</si>
  <si>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</si>
  <si>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</si>
  <si>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</si>
  <si>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</si>
  <si>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</si>
  <si>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</si>
  <si>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</si>
  <si>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</si>
  <si>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</si>
  <si>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</si>
  <si>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</si>
  <si>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</si>
  <si>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</si>
  <si>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</si>
  <si>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</si>
  <si>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</si>
  <si>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</si>
  <si>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</si>
  <si>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</si>
  <si>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</si>
  <si>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</si>
  <si>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</si>
  <si>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</si>
  <si>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</si>
  <si>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</si>
  <si>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</si>
  <si>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</si>
  <si>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</si>
  <si>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</si>
  <si>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</si>
  <si>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</si>
  <si>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</si>
  <si>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</si>
  <si>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</si>
  <si>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</si>
  <si>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</si>
  <si>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</si>
  <si>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</si>
  <si>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</si>
  <si>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</si>
  <si>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</si>
  <si>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</si>
  <si>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</si>
  <si>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</si>
  <si>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</si>
  <si>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</si>
  <si>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</si>
  <si>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</si>
  <si>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</si>
  <si>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</si>
  <si>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</si>
  <si>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</si>
  <si>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</si>
  <si>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</si>
  <si>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</si>
  <si>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</si>
  <si>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</si>
  <si>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</si>
  <si>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</si>
  <si>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</si>
  <si>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</si>
  <si>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</si>
  <si>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</si>
  <si>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</si>
  <si>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</si>
  <si>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</si>
  <si>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</si>
  <si>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</si>
  <si>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</si>
  <si>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</si>
  <si>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</si>
  <si>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</si>
  <si>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</si>
  <si>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</si>
  <si>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</si>
  <si>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</si>
  <si>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</si>
  <si>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</si>
  <si>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</si>
  <si>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</si>
  <si>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</si>
  <si>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</si>
  <si>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</si>
  <si>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</si>
  <si>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</si>
  <si>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</si>
  <si>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</si>
  <si>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</si>
  <si>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</si>
  <si>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</si>
  <si>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</si>
  <si>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</si>
  <si>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</si>
  <si>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</si>
  <si>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</si>
  <si>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</si>
  <si>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</si>
  <si>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</si>
  <si>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</si>
  <si>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</si>
  <si>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</si>
  <si>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</si>
  <si>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</si>
  <si>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</si>
  <si>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</si>
  <si>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</si>
  <si>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</si>
  <si>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</si>
  <si>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</si>
  <si>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</si>
  <si>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</si>
  <si>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</si>
  <si>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</si>
  <si>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</si>
  <si>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</si>
  <si>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</si>
  <si>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</si>
  <si>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</si>
  <si>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</si>
  <si>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</si>
  <si>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</si>
  <si>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</si>
  <si>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</si>
  <si>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</si>
  <si>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</si>
  <si>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</si>
  <si>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</si>
  <si>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</si>
  <si>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</si>
  <si>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</si>
  <si>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</si>
  <si>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</si>
  <si>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</si>
  <si>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</si>
  <si>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</si>
  <si>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</si>
  <si>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</si>
  <si>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</si>
  <si>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</si>
  <si>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</si>
  <si>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</si>
  <si>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</si>
  <si>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</si>
  <si>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</si>
  <si>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</si>
  <si>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</si>
  <si>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</si>
  <si>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</si>
  <si>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</si>
  <si>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</si>
  <si>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</si>
  <si>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</si>
  <si>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</si>
  <si>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</si>
  <si>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</si>
  <si>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</si>
  <si>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</si>
  <si>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</si>
  <si>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</si>
  <si>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</si>
  <si>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</si>
  <si>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</si>
  <si>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</si>
  <si>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</si>
  <si>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</si>
  <si>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</si>
  <si>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</si>
  <si>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</si>
  <si>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</si>
  <si>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</si>
  <si>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</si>
  <si>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</si>
  <si>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</si>
  <si>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</si>
  <si>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</si>
  <si>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</si>
  <si>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</si>
  <si>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</si>
  <si>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</si>
  <si>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</si>
  <si>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</si>
  <si>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</si>
  <si>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</si>
  <si>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</si>
  <si>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</si>
  <si>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</si>
  <si>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</si>
  <si>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</si>
  <si>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</si>
  <si>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</si>
  <si>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</si>
  <si>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</si>
  <si>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</si>
  <si>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</si>
  <si>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</si>
  <si>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</si>
  <si>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</si>
  <si>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</si>
  <si>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</si>
  <si>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</si>
  <si>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</si>
  <si>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</si>
  <si>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</si>
  <si>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</si>
  <si>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</si>
  <si>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</si>
  <si>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</si>
  <si>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</si>
  <si>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</si>
  <si>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</si>
  <si>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</si>
  <si>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</si>
  <si>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</si>
  <si>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</si>
  <si>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</si>
  <si>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</si>
  <si>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</si>
  <si>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</si>
  <si>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</si>
  <si>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</si>
  <si>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</si>
  <si>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</si>
  <si>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</si>
  <si>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</si>
  <si>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</si>
  <si>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</si>
  <si>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</si>
  <si>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</si>
  <si>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</si>
  <si>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</si>
  <si>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</si>
  <si>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</si>
  <si>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</si>
  <si>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</si>
  <si>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</si>
  <si>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</si>
  <si>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</si>
  <si>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</si>
  <si>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</si>
  <si>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</si>
  <si>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</si>
  <si>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</si>
  <si>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</si>
  <si>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</si>
  <si>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</si>
  <si>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</si>
  <si>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</si>
  <si>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</si>
  <si>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</si>
  <si>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</si>
  <si>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</si>
  <si>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</si>
  <si>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</si>
  <si>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</si>
  <si>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</si>
  <si>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</si>
  <si>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</si>
  <si>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</si>
  <si>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</si>
  <si>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</si>
  <si>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</si>
  <si>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</si>
  <si>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</si>
  <si>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</si>
  <si>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</si>
  <si>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</si>
  <si>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</si>
  <si>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</si>
  <si>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</si>
  <si>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</si>
  <si>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</si>
  <si>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</si>
  <si>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</si>
  <si>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</si>
  <si>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</si>
  <si>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</si>
  <si>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</si>
  <si>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</si>
  <si>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</si>
  <si>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</si>
  <si>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</si>
  <si>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</si>
  <si>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</si>
  <si>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</si>
  <si>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</si>
  <si>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</si>
  <si>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</si>
  <si>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</si>
  <si>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</si>
  <si>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</si>
  <si>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</si>
  <si>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</si>
  <si>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</si>
  <si>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</si>
  <si>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</si>
  <si>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</si>
  <si>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</si>
  <si>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</si>
  <si>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</si>
  <si>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</si>
  <si>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</si>
  <si>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</si>
  <si>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</si>
  <si>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</si>
  <si>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</si>
  <si>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</si>
  <si>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</si>
  <si>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</si>
  <si>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</si>
  <si>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</si>
  <si>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</si>
  <si>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</si>
  <si>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</si>
  <si>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</si>
  <si>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</si>
  <si>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</si>
  <si>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</si>
  <si>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</si>
  <si>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</si>
  <si>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</si>
  <si>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</si>
  <si>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</si>
  <si>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</si>
  <si>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</si>
  <si>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</si>
  <si>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</si>
  <si>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</si>
  <si>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</si>
  <si>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</si>
  <si>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</si>
  <si>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</si>
  <si>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</si>
  <si>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</si>
  <si>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</si>
  <si>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</si>
  <si>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</si>
  <si>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</si>
  <si>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</si>
  <si>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</si>
  <si>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</si>
  <si>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</si>
  <si>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</si>
  <si>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</si>
  <si>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</si>
  <si>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</si>
  <si>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</si>
  <si>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</si>
  <si>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</si>
  <si>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</si>
  <si>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</si>
  <si>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</si>
  <si>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</si>
  <si>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</si>
  <si>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</si>
  <si>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</si>
  <si>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</si>
  <si>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</si>
  <si>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</si>
  <si>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</si>
  <si>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</si>
  <si>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</si>
  <si>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</si>
  <si>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</si>
  <si>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</si>
  <si>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</si>
  <si>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</si>
  <si>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</si>
  <si>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</si>
  <si>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</si>
  <si>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</si>
  <si>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</si>
  <si>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</si>
  <si>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</si>
  <si>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</si>
  <si>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</si>
  <si>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</si>
  <si>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</si>
  <si>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</si>
  <si>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</si>
  <si>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</si>
  <si>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</si>
  <si>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</si>
  <si>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</si>
  <si>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</si>
  <si>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</si>
  <si>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</si>
  <si>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</si>
  <si>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</si>
  <si>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</si>
  <si>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</si>
  <si>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</si>
  <si>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</si>
  <si>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</si>
  <si>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</si>
  <si>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</si>
  <si>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</si>
  <si>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</si>
  <si>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</si>
  <si>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</si>
  <si>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</si>
  <si>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</si>
  <si>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</si>
  <si>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</si>
  <si>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</si>
  <si>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</si>
  <si>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</si>
  <si>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</si>
  <si>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</si>
  <si>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</si>
  <si>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</si>
  <si>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</si>
  <si>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</si>
  <si>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</si>
  <si>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</si>
  <si>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</si>
  <si>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</si>
  <si>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</si>
  <si>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</si>
  <si>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</si>
  <si>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</si>
  <si>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</si>
  <si>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</si>
  <si>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</si>
  <si>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</si>
  <si>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</si>
  <si>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</si>
  <si>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</si>
  <si>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</si>
  <si>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</si>
  <si>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</si>
  <si>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</si>
  <si>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</si>
  <si>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</si>
  <si>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</si>
  <si>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</si>
  <si>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</si>
  <si>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</si>
  <si>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</si>
  <si>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</si>
  <si>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</si>
  <si>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</si>
  <si>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</si>
  <si>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</si>
  <si>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</si>
  <si>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</si>
  <si>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</si>
  <si>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</si>
  <si>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</si>
  <si>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</si>
  <si>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</si>
  <si>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</si>
  <si>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</si>
  <si>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</si>
  <si>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</si>
  <si>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</si>
  <si>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</si>
  <si>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</si>
  <si>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</si>
  <si>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</si>
  <si>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</si>
  <si>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</si>
  <si>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</si>
  <si>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</si>
  <si>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</si>
  <si>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</si>
  <si>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</si>
  <si>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</si>
  <si>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</si>
  <si>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</si>
  <si>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</si>
  <si>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</si>
  <si>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</si>
  <si>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</si>
  <si>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</si>
  <si>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</si>
  <si>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</si>
  <si>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</si>
  <si>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</si>
  <si>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</si>
  <si>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</si>
  <si>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</si>
  <si>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</si>
  <si>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</si>
  <si>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</si>
  <si>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</si>
  <si>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</si>
  <si>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</si>
  <si>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</si>
  <si>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</si>
  <si>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</si>
  <si>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</si>
  <si>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</si>
  <si>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</si>
  <si>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</si>
  <si>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</si>
  <si>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</si>
  <si>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</si>
  <si>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</si>
  <si>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</si>
  <si>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</si>
  <si>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</si>
  <si>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</si>
  <si>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</si>
  <si>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</si>
  <si>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</si>
  <si>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</si>
  <si>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</si>
  <si>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</si>
  <si>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</si>
  <si>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</si>
  <si>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</si>
  <si>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</si>
  <si>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</si>
  <si>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</si>
  <si>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</si>
  <si>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</si>
  <si>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</si>
  <si>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</si>
  <si>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</si>
  <si>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</si>
  <si>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</si>
  <si>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</si>
  <si>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</si>
  <si>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</si>
  <si>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</si>
  <si>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</si>
  <si>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</si>
  <si>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</si>
  <si>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</si>
  <si>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</si>
  <si>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</si>
  <si>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</si>
  <si>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</si>
  <si>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</si>
  <si>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</si>
  <si>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</si>
  <si>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</si>
  <si>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</si>
  <si>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</si>
  <si>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</si>
  <si>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</si>
  <si>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</si>
  <si>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</si>
  <si>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</si>
  <si>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</si>
  <si>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</si>
  <si>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</si>
  <si>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</si>
  <si>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</si>
  <si>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</si>
  <si>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</si>
  <si>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</si>
  <si>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</si>
  <si>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</si>
  <si>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</si>
  <si>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</si>
  <si>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</si>
  <si>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</si>
  <si>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</si>
  <si>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</si>
  <si>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</si>
  <si>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</si>
  <si>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</si>
  <si>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</si>
  <si>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</si>
  <si>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</si>
  <si>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</si>
  <si>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</si>
  <si>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</si>
  <si>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</si>
  <si>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</si>
  <si>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</si>
  <si>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</si>
  <si>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</si>
  <si>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</si>
  <si>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</si>
  <si>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</si>
  <si>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</si>
  <si>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</si>
  <si>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</si>
  <si>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</si>
  <si>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</si>
  <si>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</si>
  <si>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</si>
  <si>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</si>
  <si>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</si>
  <si>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</si>
  <si>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</si>
  <si>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</si>
  <si>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</si>
  <si>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</si>
  <si>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</si>
  <si>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</si>
  <si>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</si>
  <si>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</si>
  <si>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</si>
  <si>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</si>
  <si>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</si>
  <si>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</si>
  <si>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</si>
  <si>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</si>
  <si>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</si>
  <si>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</si>
  <si>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</si>
  <si>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</si>
  <si>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</si>
  <si>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</si>
  <si>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</si>
  <si>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</si>
  <si>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</si>
  <si>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</si>
  <si>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</si>
  <si>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</si>
  <si>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</si>
  <si>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</si>
  <si>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</si>
  <si>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</si>
  <si>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</si>
  <si>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</si>
  <si>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</si>
  <si>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</si>
  <si>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</si>
  <si>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</si>
  <si>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</si>
  <si>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</si>
  <si>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</si>
  <si>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</si>
  <si>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</si>
  <si>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</si>
  <si>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</si>
  <si>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</si>
  <si>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</si>
  <si>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</si>
  <si>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</si>
  <si>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</si>
  <si>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</si>
  <si>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</si>
  <si>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</si>
  <si>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</si>
  <si>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</si>
  <si>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</si>
  <si>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</si>
  <si>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</si>
  <si>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</si>
  <si>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</si>
  <si>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</si>
  <si>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</si>
  <si>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</si>
  <si>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</si>
  <si>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</si>
  <si>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</si>
  <si>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</si>
  <si>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</si>
  <si>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</si>
  <si>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</si>
  <si>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</si>
  <si>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</si>
  <si>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</si>
  <si>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</si>
  <si>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</si>
  <si>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</si>
  <si>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</si>
  <si>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</si>
  <si>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</si>
  <si>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</si>
  <si>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</si>
  <si>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</si>
  <si>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</si>
  <si>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</si>
  <si>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</si>
  <si>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</si>
  <si>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</si>
  <si>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</si>
  <si>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</si>
  <si>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</si>
  <si>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</si>
  <si>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</si>
  <si>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</si>
  <si>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</si>
  <si>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</si>
  <si>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</si>
  <si>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</si>
  <si>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</si>
  <si>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</si>
  <si>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</si>
  <si>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</si>
  <si>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</si>
  <si>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</si>
  <si>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</si>
  <si>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</si>
  <si>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</si>
  <si>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</si>
  <si>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</si>
  <si>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</si>
  <si>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</si>
  <si>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</si>
  <si>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</si>
  <si>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</si>
  <si>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</si>
  <si>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</si>
  <si>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</si>
  <si>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</si>
  <si>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</si>
  <si>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</si>
  <si>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</si>
  <si>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</si>
  <si>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</si>
  <si>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</si>
  <si>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</si>
  <si>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</si>
  <si>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</si>
  <si>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</si>
  <si>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</si>
  <si>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</si>
  <si>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</si>
  <si>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</si>
  <si>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</si>
  <si>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</si>
  <si>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</si>
  <si>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</si>
  <si>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</si>
  <si>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</si>
  <si>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</si>
  <si>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</si>
  <si>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</si>
  <si>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</si>
  <si>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</si>
  <si>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</si>
  <si>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</si>
  <si>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</si>
  <si>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</si>
  <si>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</si>
  <si>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</si>
  <si>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</si>
  <si>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</si>
  <si>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</si>
  <si>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</si>
  <si>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</si>
  <si>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</si>
  <si>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</si>
  <si>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</si>
  <si>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</si>
  <si>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</si>
  <si>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</si>
  <si>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</si>
  <si>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</si>
  <si>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</si>
  <si>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</si>
  <si>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</si>
  <si>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</si>
  <si>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</si>
  <si>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</si>
  <si>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</si>
  <si>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</si>
  <si>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</si>
  <si>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</si>
  <si>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</si>
  <si>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</si>
  <si>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</si>
  <si>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</si>
  <si>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</si>
  <si>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</si>
  <si>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</si>
  <si>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</si>
  <si>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</si>
  <si>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</si>
  <si>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</si>
  <si>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</si>
  <si>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</si>
  <si>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</si>
  <si>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</si>
  <si>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</si>
  <si>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</si>
  <si>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</si>
  <si>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</si>
  <si>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</si>
  <si>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</si>
  <si>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</si>
  <si>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</si>
  <si>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</si>
  <si>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</si>
  <si>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</si>
  <si>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</si>
  <si>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</si>
  <si>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</si>
  <si>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</si>
  <si>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</si>
  <si>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</si>
  <si>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</si>
  <si>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</si>
  <si>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</si>
  <si>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</si>
  <si>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</si>
  <si>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</si>
  <si>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</si>
  <si>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</si>
  <si>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</si>
  <si>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</si>
  <si>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</si>
  <si>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</si>
  <si>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</si>
  <si>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</si>
  <si>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</si>
  <si>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</si>
  <si>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</si>
  <si>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</si>
  <si>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</si>
  <si>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</si>
  <si>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</si>
  <si>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</si>
  <si>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</si>
  <si>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</si>
  <si>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</si>
  <si>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</si>
  <si>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</si>
  <si>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</si>
  <si>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</si>
  <si>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</si>
  <si>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</si>
  <si>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</si>
  <si>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</si>
  <si>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</si>
  <si>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</si>
  <si>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</si>
  <si>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</si>
  <si>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</si>
  <si>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</si>
  <si>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</si>
  <si>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</si>
  <si>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</si>
  <si>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</si>
  <si>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</si>
  <si>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</si>
  <si>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</si>
  <si>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</si>
  <si>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</si>
  <si>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</si>
  <si>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</si>
  <si>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</si>
  <si>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</si>
  <si>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</si>
  <si>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</si>
  <si>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</si>
  <si>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</si>
  <si>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</si>
  <si>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</si>
  <si>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</si>
  <si>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</si>
  <si>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</si>
  <si>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</si>
  <si>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</si>
  <si>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</si>
  <si>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</si>
  <si>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</si>
  <si>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</si>
  <si>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</si>
  <si>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</si>
  <si>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</si>
  <si>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</si>
  <si>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</si>
  <si>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</si>
  <si>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</si>
  <si>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</si>
  <si>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</si>
  <si>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</si>
  <si>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</si>
  <si>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</si>
  <si>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</si>
  <si>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</si>
  <si>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</si>
  <si>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</si>
  <si>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</si>
  <si>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</si>
  <si>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</si>
  <si>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</si>
  <si>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</si>
  <si>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</si>
  <si>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</si>
  <si>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</si>
  <si>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</si>
  <si>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</si>
  <si>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</si>
  <si>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</si>
  <si>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</si>
  <si>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</si>
  <si>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</si>
  <si>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</si>
  <si>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</si>
  <si>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</si>
  <si>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</si>
  <si>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</si>
  <si>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</si>
  <si>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</si>
  <si>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</si>
  <si>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</si>
  <si>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</si>
  <si>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</si>
  <si>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</si>
  <si>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</si>
  <si>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</si>
  <si>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</si>
  <si>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</si>
  <si>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</si>
  <si>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</si>
  <si>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</si>
  <si>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</si>
  <si>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</si>
  <si>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</si>
  <si>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</si>
  <si>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</si>
  <si>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</si>
  <si>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</si>
  <si>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</si>
  <si>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</si>
  <si>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</si>
  <si>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</si>
  <si>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</si>
  <si>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</si>
  <si>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</si>
  <si>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</si>
  <si>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</si>
  <si>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</si>
  <si>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</si>
  <si>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</si>
  <si>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</si>
  <si>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</si>
  <si>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</si>
  <si>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</si>
  <si>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</si>
  <si>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</si>
  <si>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</si>
  <si>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</si>
  <si>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</si>
  <si>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</si>
  <si>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</si>
  <si>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</si>
  <si>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</si>
  <si>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</si>
  <si>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</si>
  <si>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</si>
  <si>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</si>
  <si>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</si>
  <si>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</si>
  <si>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</si>
  <si>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</si>
  <si>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</si>
  <si>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</si>
  <si>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</si>
  <si>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</si>
  <si>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</si>
  <si>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</si>
  <si>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</si>
  <si>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</si>
  <si>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</si>
  <si>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</si>
  <si>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</si>
  <si>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</si>
  <si>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</si>
  <si>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</si>
  <si>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</si>
  <si>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</si>
  <si>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</si>
  <si>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</si>
  <si>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</si>
  <si>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</si>
  <si>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</si>
  <si>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</si>
  <si>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</si>
  <si>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</si>
  <si>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</si>
  <si>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</si>
  <si>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</si>
  <si>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</si>
  <si>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</si>
  <si>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</si>
  <si>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</si>
  <si>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</si>
  <si>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</si>
  <si>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</si>
  <si>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</si>
  <si>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</si>
  <si>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</si>
  <si>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</si>
  <si>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</si>
  <si>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</si>
  <si>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</si>
  <si>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</si>
  <si>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</si>
  <si>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</si>
  <si>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</si>
  <si>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</si>
  <si>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</si>
  <si>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</si>
  <si>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</si>
  <si>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</si>
  <si>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</si>
  <si>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</si>
  <si>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</si>
  <si>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</si>
  <si>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</si>
  <si>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</si>
  <si>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</si>
  <si>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</si>
  <si>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</si>
  <si>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</si>
  <si>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</si>
  <si>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</si>
  <si>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</si>
  <si>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</si>
  <si>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</si>
  <si>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</si>
  <si>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</si>
  <si>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</si>
  <si>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</si>
  <si>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</si>
  <si>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</si>
  <si>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</si>
  <si>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</si>
  <si>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</si>
  <si>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</si>
  <si>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</si>
  <si>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</si>
  <si>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</si>
  <si>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</si>
  <si>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</si>
  <si>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</si>
  <si>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</si>
  <si>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</si>
  <si>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</si>
  <si>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</si>
  <si>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</si>
  <si>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</si>
  <si>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</si>
  <si>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</si>
  <si>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</si>
  <si>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</si>
  <si>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</si>
  <si>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</si>
  <si>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</si>
  <si>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</si>
  <si>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</si>
  <si>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</si>
  <si>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</si>
  <si>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</si>
  <si>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</si>
  <si>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</si>
  <si>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</si>
  <si>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</si>
  <si>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</si>
  <si>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</si>
  <si>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</si>
  <si>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</si>
  <si>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</si>
  <si>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</si>
  <si>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</si>
  <si>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</si>
  <si>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</si>
  <si>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</si>
  <si>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</si>
  <si>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</si>
  <si>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</si>
  <si>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</si>
  <si>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</si>
  <si>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</si>
  <si>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</si>
  <si>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</si>
  <si>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</si>
  <si>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</si>
  <si>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</si>
  <si>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</si>
  <si>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</si>
  <si>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</si>
  <si>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</si>
  <si>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</si>
  <si>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</si>
  <si>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</si>
  <si>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</si>
  <si>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</si>
  <si>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</si>
  <si>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</si>
  <si>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</si>
  <si>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</si>
  <si>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</si>
  <si>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</si>
  <si>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</si>
  <si>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</si>
  <si>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</si>
  <si>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</si>
  <si>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</si>
  <si>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</si>
  <si>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</si>
  <si>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</si>
  <si>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</si>
  <si>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</si>
  <si>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</si>
  <si>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</si>
  <si>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</si>
  <si>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</si>
  <si>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</si>
  <si>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</si>
  <si>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</si>
  <si>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</si>
  <si>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</si>
  <si>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</si>
  <si>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</si>
  <si>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</si>
  <si>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</si>
  <si>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</si>
  <si>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</si>
  <si>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</si>
  <si>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</si>
  <si>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</si>
  <si>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</si>
  <si>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</si>
  <si>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</si>
  <si>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</si>
  <si>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</si>
  <si>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</si>
  <si>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</si>
  <si>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</si>
  <si>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</si>
  <si>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</si>
  <si>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</si>
  <si>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</si>
  <si>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</si>
  <si>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</si>
  <si>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</si>
  <si>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</si>
  <si>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</si>
  <si>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</si>
  <si>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</si>
  <si>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</si>
  <si>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</si>
  <si>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</si>
  <si>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</si>
  <si>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</si>
  <si>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</si>
  <si>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</si>
  <si>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</si>
  <si>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</si>
  <si>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</si>
  <si>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</si>
  <si>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</si>
  <si>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</si>
  <si>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</si>
  <si>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</si>
  <si>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</si>
  <si>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</si>
  <si>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</si>
  <si>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</si>
  <si>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</si>
  <si>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</si>
  <si>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</si>
  <si>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</si>
  <si>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</si>
  <si>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</si>
  <si>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</si>
  <si>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</si>
  <si>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</si>
  <si>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</si>
  <si>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</si>
  <si>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</si>
  <si>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</si>
  <si>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</si>
  <si>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</si>
  <si>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</si>
  <si>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</si>
  <si>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</si>
  <si>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</si>
  <si>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</si>
  <si>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</si>
  <si>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</si>
  <si>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</si>
  <si>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</si>
  <si>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</si>
  <si>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</si>
  <si>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</si>
  <si>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</si>
  <si>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</si>
  <si>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</si>
  <si>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</si>
  <si>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</si>
  <si>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</si>
  <si>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</si>
  <si>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</si>
  <si>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</si>
  <si>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</si>
  <si>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</si>
  <si>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</si>
  <si>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</si>
  <si>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</si>
  <si>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</si>
  <si>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</si>
  <si>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</si>
  <si>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</si>
  <si>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</si>
  <si>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</si>
  <si>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</si>
  <si>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</si>
  <si>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</si>
  <si>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</si>
  <si>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</si>
  <si>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</si>
  <si>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</si>
  <si>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</si>
  <si>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</si>
  <si>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</si>
  <si>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</si>
  <si>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</si>
  <si>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</si>
  <si>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</si>
  <si>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</si>
  <si>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</si>
  <si>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</si>
  <si>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</si>
  <si>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</si>
  <si>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</si>
  <si>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</si>
  <si>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</si>
  <si>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</si>
  <si>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</si>
  <si>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</si>
  <si>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</si>
  <si>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</si>
  <si>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</si>
  <si>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</si>
  <si>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</si>
  <si>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</si>
  <si>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</si>
  <si>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</si>
  <si>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</si>
  <si>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</si>
  <si>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</si>
  <si>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</si>
  <si>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</si>
  <si>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</si>
  <si>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</si>
  <si>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</si>
  <si>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</si>
  <si>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</si>
  <si>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</si>
  <si>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</si>
  <si>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</si>
  <si>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</si>
  <si>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</si>
  <si>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</si>
  <si>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</si>
  <si>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</si>
  <si>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</si>
  <si>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</si>
  <si>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</si>
  <si>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</si>
  <si>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</si>
  <si>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</si>
  <si>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</si>
  <si>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</si>
  <si>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</si>
  <si>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</si>
  <si>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</si>
  <si>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</si>
  <si>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</si>
  <si>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</si>
  <si>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</si>
  <si>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</si>
  <si>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</si>
  <si>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</si>
  <si>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</si>
  <si>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</si>
  <si>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</si>
  <si>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</si>
  <si>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</si>
  <si>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</si>
  <si>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</si>
  <si>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</si>
  <si>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</si>
  <si>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</si>
  <si>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</si>
  <si>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</si>
  <si>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</si>
  <si>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</si>
  <si>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</si>
  <si>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</si>
  <si>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</si>
  <si>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</si>
  <si>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</si>
  <si>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</si>
  <si>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</si>
  <si>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</si>
  <si>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</si>
  <si>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</si>
  <si>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</si>
  <si>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</si>
  <si>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</si>
  <si>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</si>
  <si>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</si>
  <si>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</si>
  <si>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</si>
  <si>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</si>
  <si>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</si>
  <si>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</si>
  <si>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</si>
  <si>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</si>
  <si>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</si>
  <si>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</si>
  <si>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</si>
  <si>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</si>
  <si>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</si>
  <si>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</si>
  <si>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</si>
  <si>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</si>
  <si>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</si>
  <si>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</si>
  <si>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</si>
  <si>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</si>
  <si>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</si>
  <si>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</si>
  <si>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</si>
  <si>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</si>
  <si>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</si>
  <si>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</si>
  <si>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</si>
  <si>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</si>
  <si>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</si>
  <si>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</si>
  <si>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</si>
  <si>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</si>
  <si>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</si>
  <si>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</si>
  <si>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</si>
  <si>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</si>
  <si>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</si>
  <si>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</si>
  <si>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</si>
  <si>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</si>
  <si>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</si>
  <si>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</si>
  <si>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</si>
  <si>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</si>
  <si>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</si>
  <si>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</si>
  <si>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</si>
  <si>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</si>
  <si>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</si>
  <si>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</si>
  <si>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</si>
  <si>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</si>
  <si>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</si>
  <si>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</si>
  <si>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</si>
  <si>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</si>
  <si>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</si>
  <si>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</si>
  <si>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</si>
  <si>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</si>
  <si>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</si>
  <si>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</si>
  <si>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</si>
  <si>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</si>
  <si>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</si>
  <si>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</si>
  <si>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</si>
  <si>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</si>
  <si>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</si>
  <si>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</si>
  <si>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</si>
  <si>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</si>
  <si>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</si>
  <si>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</si>
  <si>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</si>
  <si>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</si>
  <si>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</si>
  <si>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</si>
  <si>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</si>
  <si>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</si>
  <si>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</si>
  <si>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</si>
  <si>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</si>
  <si>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</si>
  <si>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</si>
  <si>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</si>
  <si>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</si>
  <si>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</si>
  <si>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</si>
  <si>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</si>
  <si>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</si>
  <si>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</si>
  <si>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</si>
  <si>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</si>
  <si>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</si>
  <si>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</si>
  <si>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</si>
  <si>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</si>
  <si>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</si>
  <si>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</si>
  <si>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</si>
  <si>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</si>
  <si>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</si>
  <si>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</si>
  <si>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</si>
  <si>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</si>
  <si>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</si>
  <si>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</si>
  <si>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</si>
  <si>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</si>
  <si>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</si>
  <si>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</si>
  <si>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</si>
  <si>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</si>
  <si>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</si>
  <si>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</si>
  <si>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</si>
  <si>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</si>
  <si>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</si>
  <si>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</si>
  <si>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</si>
  <si>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</si>
  <si>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</si>
  <si>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</si>
  <si>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</si>
  <si>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</si>
  <si>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</si>
  <si>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</si>
  <si>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</si>
  <si>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</si>
  <si>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</si>
  <si>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</si>
  <si>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</si>
  <si>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</si>
  <si>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</si>
  <si>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</si>
  <si>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</si>
  <si>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</si>
  <si>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</si>
  <si>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</si>
  <si>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</si>
  <si>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</si>
  <si>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</si>
  <si>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</si>
  <si>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</si>
  <si>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</si>
  <si>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</si>
  <si>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</si>
  <si>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</si>
  <si>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</si>
  <si>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</si>
  <si>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</si>
  <si>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</si>
  <si>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</si>
  <si>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</si>
  <si>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</si>
  <si>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</si>
  <si>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</si>
  <si>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</si>
  <si>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</si>
  <si>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</si>
  <si>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</si>
  <si>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</si>
  <si>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</si>
  <si>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</si>
  <si>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</si>
  <si>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</si>
  <si>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</si>
  <si>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</si>
  <si>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</si>
  <si>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</si>
  <si>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</si>
  <si>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</si>
  <si>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</si>
  <si>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</si>
  <si>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</si>
  <si>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</si>
  <si>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</si>
  <si>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</si>
  <si>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</si>
  <si>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</si>
  <si>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</si>
  <si>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</si>
  <si>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</si>
  <si>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</si>
  <si>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</si>
  <si>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</si>
  <si>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</si>
  <si>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</si>
  <si>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</si>
  <si>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</si>
  <si>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</si>
  <si>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</si>
  <si>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</si>
  <si>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</si>
  <si>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</si>
  <si>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</si>
  <si>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</si>
  <si>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</si>
  <si>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</si>
  <si>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</si>
  <si>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</si>
  <si>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</si>
  <si>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</si>
  <si>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</si>
  <si>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</si>
  <si>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</si>
  <si>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</si>
  <si>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</si>
  <si>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</si>
  <si>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</si>
  <si>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</si>
  <si>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</si>
  <si>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</si>
  <si>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</si>
  <si>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</si>
  <si>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</si>
  <si>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</si>
  <si>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</si>
  <si>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</si>
  <si>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</si>
  <si>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</si>
  <si>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</si>
  <si>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</si>
  <si>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</si>
  <si>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</si>
  <si>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</si>
  <si>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</si>
  <si>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</si>
  <si>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</si>
  <si>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</si>
  <si>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</si>
  <si>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</si>
  <si>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</si>
  <si>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</si>
  <si>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</si>
  <si>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</si>
  <si>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</si>
  <si>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</si>
  <si>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</si>
  <si>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</si>
  <si>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</si>
  <si>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</si>
  <si>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</si>
  <si>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</si>
  <si>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</si>
  <si>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</si>
  <si>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</si>
  <si>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</si>
  <si>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</si>
  <si>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</si>
  <si>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</si>
  <si>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</si>
  <si>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</si>
  <si>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</si>
  <si>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</si>
  <si>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</si>
  <si>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</si>
  <si>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</si>
  <si>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</si>
  <si>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</si>
  <si>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</si>
  <si>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</si>
  <si>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</si>
  <si>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</si>
  <si>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</si>
  <si>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</si>
  <si>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</si>
  <si>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</si>
  <si>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</si>
  <si>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</si>
  <si>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</si>
  <si>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</si>
  <si>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</si>
  <si>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</si>
  <si>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</si>
  <si>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</si>
  <si>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</si>
  <si>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</si>
  <si>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</si>
  <si>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</si>
  <si>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</si>
  <si>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</si>
  <si>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</si>
  <si>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</si>
  <si>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</si>
  <si>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</si>
  <si>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</si>
  <si>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</si>
  <si>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</si>
  <si>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</si>
  <si>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</si>
  <si>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</si>
  <si>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</si>
  <si>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</si>
  <si>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</si>
  <si>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</si>
  <si>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</si>
  <si>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</si>
  <si>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</si>
  <si>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</si>
  <si>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</si>
  <si>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</si>
  <si>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</si>
  <si>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</si>
  <si>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</si>
  <si>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</si>
  <si>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</si>
  <si>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</si>
  <si>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</si>
  <si>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</si>
  <si>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</si>
  <si>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</si>
  <si>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</si>
  <si>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</si>
  <si>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</si>
  <si>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</si>
  <si>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</si>
  <si>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</si>
  <si>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</si>
  <si>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</si>
  <si>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</si>
  <si>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</si>
  <si>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</si>
  <si>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</si>
  <si>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</si>
  <si>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</si>
  <si>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</si>
  <si>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</si>
  <si>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</si>
  <si>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</si>
  <si>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</si>
  <si>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</si>
  <si>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</si>
  <si>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</si>
  <si>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</si>
  <si>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</si>
  <si>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</si>
  <si>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</si>
  <si>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</si>
  <si>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</si>
  <si>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</si>
  <si>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</si>
  <si>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</si>
  <si>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</si>
  <si>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</si>
  <si>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</si>
  <si>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</si>
  <si>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</si>
  <si>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</si>
  <si>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</si>
  <si>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</si>
  <si>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</si>
  <si>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</si>
  <si>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</si>
  <si>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</si>
  <si>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</si>
  <si>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</si>
  <si>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</si>
  <si>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</si>
  <si>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</si>
  <si>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</si>
  <si>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</si>
  <si>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</si>
  <si>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</si>
  <si>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</si>
  <si>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</si>
  <si>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</si>
  <si>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</si>
  <si>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</si>
  <si>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</si>
  <si>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</si>
  <si>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</si>
  <si>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</si>
  <si>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</si>
  <si>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</si>
  <si>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</si>
  <si>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</si>
  <si>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</si>
  <si>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</si>
  <si>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</si>
  <si>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</si>
  <si>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</si>
  <si>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</si>
  <si>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</si>
  <si>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</si>
  <si>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</si>
  <si>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</si>
  <si>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</si>
  <si>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</si>
  <si>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</si>
  <si>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</si>
  <si>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</si>
  <si>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</si>
  <si>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</si>
  <si>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</si>
  <si>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</si>
  <si>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</si>
  <si>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</si>
  <si>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</si>
  <si>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</si>
  <si>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</si>
  <si>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</si>
  <si>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</si>
  <si>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</si>
  <si>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</si>
  <si>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</si>
  <si>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</si>
  <si>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</si>
  <si>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</si>
  <si>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</si>
  <si>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</si>
  <si>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</si>
  <si>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</si>
  <si>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</si>
  <si>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</si>
  <si>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</si>
  <si>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</si>
  <si>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</si>
  <si>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</si>
  <si>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</si>
  <si>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</si>
  <si>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</si>
  <si>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</si>
  <si>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</si>
  <si>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</si>
  <si>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</si>
  <si>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</si>
  <si>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</si>
  <si>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</si>
  <si>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</si>
  <si>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</si>
  <si>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</si>
  <si>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</si>
  <si>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</si>
  <si>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</si>
  <si>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</si>
  <si>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</si>
  <si>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</si>
  <si>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</si>
  <si>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</si>
  <si>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</si>
  <si>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</si>
  <si>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</si>
  <si>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</si>
  <si>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</si>
  <si>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</si>
  <si>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</si>
  <si>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</si>
  <si>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</si>
  <si>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</si>
  <si>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</si>
  <si>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</si>
  <si>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</si>
  <si>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</si>
  <si>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</si>
  <si>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</si>
  <si>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</si>
  <si>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</si>
  <si>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</si>
  <si>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</si>
  <si>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</si>
  <si>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</si>
  <si>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</si>
  <si>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</si>
  <si>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</si>
  <si>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</si>
  <si>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</si>
  <si>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</si>
  <si>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</si>
  <si>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</si>
  <si>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</si>
  <si>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</si>
  <si>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</si>
  <si>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</si>
  <si>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</si>
  <si>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</si>
  <si>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</si>
  <si>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</si>
  <si>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</si>
  <si>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</si>
  <si>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</si>
  <si>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</si>
  <si>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</si>
  <si>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</si>
  <si>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</si>
  <si>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</si>
  <si>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</si>
  <si>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</si>
  <si>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</si>
  <si>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</si>
  <si>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</si>
  <si>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</si>
  <si>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</si>
  <si>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</si>
  <si>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</si>
  <si>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</si>
  <si>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</si>
  <si>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</si>
  <si>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</si>
  <si>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</si>
  <si>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</si>
  <si>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</si>
  <si>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</si>
  <si>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</si>
  <si>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</si>
  <si>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</si>
  <si>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</si>
  <si>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</si>
  <si>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</si>
  <si>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</si>
  <si>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</si>
  <si>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</si>
  <si>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</si>
  <si>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</si>
  <si>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</si>
  <si>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</si>
  <si>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</si>
  <si>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</si>
  <si>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</si>
  <si>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</si>
  <si>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</si>
  <si>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</si>
  <si>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</si>
  <si>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</si>
  <si>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</si>
  <si>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</si>
  <si>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</si>
  <si>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</si>
  <si>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</si>
  <si>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</si>
  <si>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</si>
  <si>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</si>
  <si>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</si>
  <si>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</si>
  <si>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</si>
  <si>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</si>
  <si>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</si>
  <si>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</si>
  <si>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</si>
  <si>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</si>
  <si>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</si>
  <si>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</si>
  <si>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</si>
  <si>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</si>
  <si>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</si>
  <si>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</si>
  <si>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</si>
  <si>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</si>
  <si>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</si>
  <si>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</si>
  <si>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</si>
  <si>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</si>
  <si>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</si>
  <si>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</si>
  <si>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</si>
  <si>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</si>
  <si>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</si>
  <si>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</si>
  <si>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</si>
  <si>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</si>
  <si>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</si>
  <si>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</si>
  <si>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</si>
  <si>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</si>
  <si>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</si>
  <si>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</si>
  <si>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</si>
  <si>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</si>
  <si>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</si>
  <si>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</si>
  <si>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</si>
  <si>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</si>
  <si>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</si>
  <si>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</si>
  <si>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</si>
  <si>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</si>
  <si>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</si>
  <si>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</si>
  <si>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</si>
  <si>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</si>
  <si>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</si>
  <si>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</si>
  <si>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</si>
  <si>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</si>
  <si>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</si>
  <si>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</si>
  <si>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</si>
  <si>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</si>
  <si>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</si>
  <si>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</si>
  <si>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</si>
  <si>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</si>
  <si>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</si>
  <si>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</si>
  <si>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</si>
  <si>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</si>
  <si>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</si>
  <si>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</si>
  <si>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</si>
  <si>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</si>
  <si>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</si>
  <si>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</si>
  <si>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</si>
  <si>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</si>
  <si>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</si>
  <si>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</si>
  <si>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</si>
  <si>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</si>
  <si>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</si>
  <si>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</si>
  <si>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</si>
  <si>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</si>
  <si>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</si>
  <si>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</si>
  <si>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</si>
  <si>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</si>
  <si>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</si>
  <si>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</si>
  <si>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</si>
  <si>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</si>
  <si>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</si>
  <si>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</si>
  <si>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</si>
  <si>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</si>
  <si>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</si>
  <si>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</si>
  <si>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</si>
  <si>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</si>
  <si>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</si>
  <si>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</si>
  <si>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</si>
  <si>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</si>
  <si>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</si>
  <si>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</si>
  <si>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</si>
  <si>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</si>
  <si>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</si>
  <si>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</si>
  <si>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</si>
  <si>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</si>
  <si>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</si>
  <si>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</si>
  <si>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</si>
  <si>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</si>
  <si>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</si>
  <si>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</si>
  <si>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</si>
  <si>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</si>
  <si>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</si>
  <si>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</si>
  <si>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</si>
  <si>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</si>
  <si>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</si>
  <si>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</si>
  <si>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</si>
  <si>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</si>
  <si>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</si>
  <si>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</si>
  <si>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</si>
  <si>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</si>
  <si>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</si>
  <si>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</si>
  <si>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</si>
  <si>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</si>
  <si>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</si>
  <si>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</si>
  <si>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</si>
  <si>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</si>
  <si>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</si>
  <si>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</si>
  <si>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</si>
  <si>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</si>
  <si>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</si>
  <si>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</si>
  <si>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</si>
  <si>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</si>
  <si>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</si>
  <si>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</si>
  <si>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</si>
  <si>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</si>
  <si>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</si>
  <si>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</si>
  <si>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</si>
  <si>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</si>
  <si>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</si>
  <si>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</si>
  <si>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</si>
  <si>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</si>
  <si>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</si>
  <si>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</si>
  <si>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</si>
  <si>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</si>
  <si>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</si>
  <si>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</si>
  <si>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</si>
  <si>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</si>
  <si>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</si>
  <si>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</si>
  <si>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</si>
  <si>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</si>
  <si>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</si>
  <si>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</si>
  <si>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</si>
  <si>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</si>
  <si>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</si>
  <si>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</si>
  <si>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</si>
  <si>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</si>
  <si>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</si>
  <si>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</si>
  <si>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</si>
  <si>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</si>
  <si>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</si>
  <si>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</si>
  <si>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</si>
  <si>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</si>
  <si>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</si>
  <si>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</si>
  <si>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</si>
  <si>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</si>
  <si>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</si>
  <si>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</si>
  <si>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</si>
  <si>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</si>
  <si>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</si>
  <si>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</si>
  <si>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</si>
  <si>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</si>
  <si>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</si>
  <si>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</si>
  <si>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</si>
  <si>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</si>
  <si>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</si>
  <si>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</si>
  <si>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</si>
  <si>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</si>
  <si>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</si>
  <si>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</si>
  <si>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</si>
  <si>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</si>
  <si>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</si>
  <si>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</si>
  <si>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</si>
  <si>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</si>
  <si>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</si>
  <si>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</si>
  <si>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</si>
  <si>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</si>
  <si>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</si>
  <si>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</si>
  <si>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</si>
  <si>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</si>
  <si>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</si>
  <si>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</si>
  <si>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</si>
  <si>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</si>
  <si>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</si>
  <si>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</si>
  <si>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</si>
  <si>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</si>
  <si>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</si>
  <si>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</si>
  <si>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</si>
  <si>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</si>
  <si>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</si>
  <si>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</si>
  <si>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</si>
  <si>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</si>
  <si>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</si>
  <si>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</si>
  <si>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</si>
  <si>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</si>
  <si>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</si>
  <si>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</si>
  <si>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</si>
  <si>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</si>
  <si>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</si>
  <si>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</si>
  <si>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</si>
  <si>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</si>
  <si>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</si>
  <si>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</si>
  <si>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</si>
  <si>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</si>
  <si>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</si>
  <si>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</si>
  <si>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</si>
  <si>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</si>
  <si>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</si>
  <si>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</si>
  <si>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</si>
  <si>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</si>
  <si>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</si>
  <si>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</si>
  <si>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</si>
  <si>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</si>
  <si>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</si>
  <si>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</si>
  <si>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</si>
  <si>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</si>
  <si>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</si>
  <si>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</si>
  <si>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</si>
  <si>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</si>
  <si>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</si>
  <si>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</si>
  <si>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</si>
  <si>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</si>
  <si>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</si>
  <si>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</si>
  <si>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</si>
  <si>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</si>
  <si>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</si>
  <si>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</si>
  <si>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</si>
  <si>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</si>
  <si>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</si>
  <si>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</si>
  <si>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</si>
  <si>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</si>
  <si>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</si>
  <si>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</si>
  <si>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</si>
  <si>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</si>
  <si>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</si>
  <si>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</si>
  <si>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</si>
  <si>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</si>
  <si>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</si>
  <si>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</si>
  <si>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</si>
  <si>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</si>
  <si>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</si>
  <si>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</si>
  <si>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</si>
  <si>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</si>
  <si>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</si>
  <si>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</si>
  <si>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</si>
  <si>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</si>
  <si>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</si>
  <si>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</si>
  <si>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</si>
  <si>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</si>
  <si>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</si>
  <si>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</si>
  <si>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</si>
  <si>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</si>
  <si>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</si>
  <si>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</si>
  <si>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</si>
  <si>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</si>
  <si>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</si>
  <si>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</si>
  <si>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</si>
  <si>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</si>
  <si>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</si>
  <si>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</si>
  <si>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</si>
  <si>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</si>
  <si>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</si>
  <si>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</si>
  <si>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</si>
  <si>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</si>
  <si>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</si>
  <si>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</si>
  <si>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</si>
  <si>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</si>
  <si>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</si>
  <si>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</si>
  <si>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</si>
  <si>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</si>
  <si>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</si>
  <si>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</si>
  <si>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</si>
  <si>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</si>
  <si>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</si>
  <si>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</si>
  <si>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</si>
  <si>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</si>
  <si>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</si>
  <si>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</si>
  <si>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</si>
  <si>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</si>
  <si>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</si>
  <si>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</si>
  <si>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</si>
  <si>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</si>
  <si>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</si>
  <si>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</si>
  <si>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</si>
  <si>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</si>
  <si>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</si>
  <si>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</si>
  <si>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</si>
  <si>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</si>
  <si>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</si>
  <si>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</si>
  <si>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</si>
  <si>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</si>
  <si>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</si>
  <si>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</si>
  <si>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</si>
  <si>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</si>
  <si>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</si>
  <si>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</si>
  <si>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</si>
  <si>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</si>
  <si>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</si>
  <si>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</si>
  <si>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</si>
  <si>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</si>
  <si>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</si>
  <si>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</si>
  <si>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</si>
  <si>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</si>
  <si>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</si>
  <si>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</si>
  <si>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</si>
  <si>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</si>
  <si>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</si>
  <si>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</si>
  <si>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</si>
  <si>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</si>
  <si>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</si>
  <si>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</si>
  <si>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</si>
  <si>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</si>
  <si>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</si>
  <si>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</si>
  <si>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</si>
  <si>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</si>
  <si>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</si>
  <si>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</si>
  <si>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</si>
  <si>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</si>
  <si>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</si>
  <si>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</si>
  <si>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</si>
  <si>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</si>
  <si>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</si>
  <si>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</si>
  <si>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</si>
  <si>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</si>
  <si>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</si>
  <si>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</si>
  <si>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</si>
  <si>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</si>
  <si>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</si>
  <si>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</si>
  <si>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</si>
  <si>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</si>
  <si>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</si>
  <si>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</si>
  <si>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</si>
  <si>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</si>
  <si>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</si>
  <si>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</si>
  <si>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</si>
  <si>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</si>
  <si>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</si>
  <si>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</si>
  <si>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</si>
  <si>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</si>
  <si>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</si>
  <si>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</si>
  <si>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</si>
  <si>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</si>
  <si>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</si>
  <si>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</si>
  <si>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</si>
  <si>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</si>
  <si>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</si>
  <si>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</si>
  <si>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</si>
  <si>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</si>
  <si>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</si>
  <si>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</si>
  <si>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</si>
  <si>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</si>
  <si>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</si>
  <si>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</si>
  <si>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</si>
  <si>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</si>
  <si>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</si>
  <si>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</si>
  <si>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</si>
  <si>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</si>
  <si>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</si>
  <si>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</si>
  <si>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</si>
  <si>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</si>
  <si>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</si>
  <si>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</si>
  <si>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</si>
  <si>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</si>
  <si>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</si>
  <si>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</si>
  <si>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</si>
  <si>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</si>
  <si>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</si>
  <si>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</si>
  <si>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</si>
  <si>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</si>
  <si>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</si>
  <si>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</si>
  <si>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</si>
  <si>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</si>
  <si>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</si>
  <si>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</si>
  <si>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</si>
  <si>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</si>
  <si>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</si>
  <si>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</si>
  <si>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</si>
  <si>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</si>
  <si>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</si>
  <si>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</si>
  <si>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</si>
  <si>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</si>
  <si>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</si>
  <si>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</si>
  <si>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</si>
  <si>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</si>
  <si>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</si>
  <si>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</si>
  <si>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</si>
  <si>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</si>
  <si>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</si>
  <si>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</si>
  <si>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</si>
  <si>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</si>
  <si>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</si>
  <si>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</si>
  <si>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</si>
  <si>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</si>
  <si>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</si>
  <si>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</si>
  <si>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</si>
  <si>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</si>
  <si>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</si>
  <si>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</si>
  <si>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</si>
  <si>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</si>
  <si>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</si>
  <si>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</si>
  <si>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</si>
  <si>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</si>
  <si>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</si>
  <si>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</si>
  <si>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</si>
  <si>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</si>
  <si>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</si>
  <si>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</si>
  <si>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</si>
  <si>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</si>
  <si>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</si>
  <si>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</si>
  <si>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</si>
  <si>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</si>
  <si>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</si>
  <si>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</si>
  <si>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</si>
  <si>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</si>
  <si>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</si>
  <si>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</si>
  <si>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</si>
  <si>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</si>
  <si>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</si>
  <si>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</si>
  <si>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</si>
  <si>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</si>
  <si>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</si>
  <si>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</si>
  <si>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</si>
  <si>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</si>
  <si>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</si>
  <si>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</si>
  <si>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</si>
  <si>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</si>
  <si>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</si>
  <si>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</si>
  <si>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</si>
  <si>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</si>
  <si>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</si>
  <si>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</si>
  <si>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</si>
  <si>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</si>
  <si>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</si>
  <si>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</si>
  <si>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</si>
  <si>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</si>
  <si>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</si>
  <si>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</si>
  <si>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</si>
  <si>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</si>
  <si>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</si>
  <si>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</si>
  <si>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</si>
  <si>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</si>
  <si>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</si>
  <si>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</si>
  <si>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</si>
  <si>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</si>
  <si>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</si>
  <si>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</si>
  <si>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</si>
  <si>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</si>
  <si>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</si>
  <si>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</si>
  <si>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</si>
  <si>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</si>
  <si>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</si>
  <si>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</si>
  <si>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</si>
  <si>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</si>
  <si>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</si>
  <si>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</si>
  <si>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</si>
  <si>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</si>
  <si>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</si>
  <si>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</si>
  <si>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</si>
  <si>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</si>
  <si>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</si>
  <si>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</si>
  <si>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</si>
  <si>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</si>
  <si>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</si>
  <si>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</si>
  <si>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</si>
  <si>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</si>
  <si>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</si>
  <si>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</si>
  <si>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</si>
  <si>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</si>
  <si>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</si>
  <si>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</si>
  <si>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</si>
  <si>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</si>
  <si>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</si>
  <si>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</si>
  <si>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</si>
  <si>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</si>
  <si>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</si>
  <si>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</si>
  <si>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</si>
  <si>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</si>
  <si>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</si>
  <si>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</si>
  <si>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</si>
  <si>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</si>
  <si>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</si>
  <si>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</si>
  <si>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</si>
  <si>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</si>
  <si>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</si>
  <si>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</si>
  <si>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</si>
  <si>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</si>
  <si>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</si>
  <si>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</si>
  <si>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</si>
  <si>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</si>
  <si>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</si>
  <si>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</si>
  <si>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</si>
  <si>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</si>
  <si>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</si>
  <si>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</si>
  <si>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</si>
  <si>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</si>
  <si>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</si>
  <si>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</si>
  <si>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</si>
  <si>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</si>
  <si>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</si>
  <si>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</si>
  <si>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</si>
  <si>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</si>
  <si>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</si>
  <si>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</si>
  <si>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</si>
  <si>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</si>
  <si>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</si>
  <si>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</si>
  <si>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</si>
  <si>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</si>
  <si>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</si>
  <si>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</si>
  <si>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</si>
  <si>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</si>
  <si>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</si>
  <si>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</si>
  <si>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</si>
  <si>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</si>
  <si>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</si>
  <si>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</si>
  <si>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</si>
  <si>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</si>
  <si>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</si>
  <si>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</si>
  <si>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</si>
  <si>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</si>
  <si>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</si>
  <si>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</si>
  <si>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</si>
  <si>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</si>
  <si>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</si>
  <si>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</si>
  <si>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</si>
  <si>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</si>
  <si>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</si>
  <si>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</si>
  <si>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</si>
  <si>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</si>
  <si>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</si>
  <si>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</si>
  <si>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</si>
  <si>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</si>
  <si>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</si>
  <si>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</si>
  <si>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</si>
  <si>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</si>
  <si>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</si>
  <si>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</si>
  <si>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</si>
  <si>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</si>
  <si>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</si>
  <si>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</si>
  <si>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</si>
  <si>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</si>
  <si>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</si>
  <si>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</si>
  <si>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</si>
  <si>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</si>
  <si>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</si>
  <si>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</si>
  <si>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</si>
  <si>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</si>
  <si>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</si>
  <si>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</si>
  <si>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</si>
  <si>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</si>
  <si>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</si>
  <si>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</si>
  <si>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</si>
  <si>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</si>
  <si>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</si>
  <si>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</si>
  <si>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</si>
  <si>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</si>
  <si>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</si>
  <si>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</si>
  <si>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</si>
  <si>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</si>
  <si>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</si>
  <si>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</si>
  <si>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</si>
  <si>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</si>
  <si>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</si>
  <si>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</si>
  <si>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</si>
  <si>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</si>
  <si>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</si>
  <si>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</si>
  <si>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</si>
  <si>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</si>
  <si>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</si>
  <si>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</si>
  <si>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</si>
  <si>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</si>
  <si>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</si>
  <si>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</si>
  <si>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</si>
  <si>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</si>
  <si>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</si>
  <si>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</si>
  <si>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</si>
  <si>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</si>
  <si>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</si>
  <si>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</si>
  <si>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</si>
  <si>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</si>
  <si>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</si>
  <si>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</si>
  <si>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</si>
  <si>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</si>
  <si>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</si>
  <si>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</si>
  <si>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</si>
  <si>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</si>
  <si>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</si>
  <si>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</si>
  <si>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</si>
  <si>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</si>
  <si>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</si>
  <si>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</si>
  <si>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</si>
  <si>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</si>
  <si>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</si>
  <si>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</si>
  <si>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</si>
  <si>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</si>
  <si>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</si>
  <si>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</si>
  <si>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</si>
  <si>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</si>
  <si>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</si>
  <si>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</si>
  <si>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</si>
  <si>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</si>
  <si>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</si>
  <si>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</si>
  <si>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</si>
  <si>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</si>
  <si>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</si>
  <si>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</si>
  <si>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</si>
  <si>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</si>
  <si>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</si>
  <si>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</si>
  <si>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</si>
  <si>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</si>
  <si>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</si>
  <si>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</si>
  <si>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</si>
  <si>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</si>
  <si>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</si>
  <si>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</si>
  <si>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</si>
  <si>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</si>
  <si>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</si>
  <si>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</si>
  <si>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</si>
  <si>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</si>
  <si>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</si>
  <si>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</si>
  <si>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</si>
  <si>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</si>
  <si>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</si>
  <si>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</si>
  <si>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</si>
  <si>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</si>
  <si>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</si>
  <si>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</si>
  <si>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</si>
  <si>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</si>
  <si>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</si>
  <si>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</si>
  <si>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</si>
  <si>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</si>
  <si>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</si>
  <si>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</si>
  <si>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</si>
  <si>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</si>
  <si>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</si>
  <si>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</si>
  <si>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</si>
  <si>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</si>
  <si>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</si>
  <si>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</si>
  <si>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</si>
  <si>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</si>
  <si>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</si>
  <si>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</si>
  <si>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</si>
  <si>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</si>
  <si>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</si>
  <si>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</si>
  <si>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</si>
  <si>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</si>
  <si>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</si>
  <si>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</si>
  <si>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</si>
  <si>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</si>
  <si>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</si>
  <si>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</si>
  <si>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</si>
  <si>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</si>
  <si>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</si>
  <si>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</si>
  <si>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</si>
  <si>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</si>
  <si>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</si>
  <si>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</si>
  <si>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</si>
  <si>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</si>
  <si>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</si>
  <si>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</si>
  <si>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</si>
  <si>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</si>
  <si>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</si>
  <si>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</si>
  <si>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</si>
  <si>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</si>
  <si>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</si>
  <si>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</si>
  <si>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</si>
  <si>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</si>
  <si>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</si>
  <si>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</si>
  <si>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</si>
  <si>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</si>
  <si>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</si>
  <si>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</si>
  <si>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</si>
  <si>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</si>
  <si>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</si>
  <si>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</si>
  <si>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</si>
  <si>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</si>
  <si>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</si>
  <si>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</si>
  <si>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</si>
  <si>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</si>
  <si>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</si>
  <si>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</si>
  <si>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</si>
  <si>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</si>
  <si>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</si>
  <si>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</si>
  <si>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</si>
  <si>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</si>
  <si>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</si>
  <si>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</si>
  <si>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</si>
  <si>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</si>
  <si>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</si>
  <si>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</si>
  <si>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</si>
  <si>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</si>
  <si>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</si>
  <si>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</si>
  <si>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</si>
  <si>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</si>
  <si>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</si>
  <si>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</si>
  <si>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</si>
  <si>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</si>
  <si>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</si>
  <si>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</si>
  <si>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</si>
  <si>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</si>
  <si>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</si>
  <si>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</si>
  <si>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</si>
  <si>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</si>
  <si>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</si>
  <si>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</si>
  <si>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</si>
  <si>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</si>
  <si>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</si>
  <si>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</si>
  <si>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</si>
  <si>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</si>
  <si>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</si>
  <si>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</si>
  <si>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</si>
  <si>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</si>
  <si>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</si>
  <si>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</si>
  <si>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</si>
  <si>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</si>
  <si>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</si>
  <si>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</si>
  <si>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</si>
  <si>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</si>
  <si>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</si>
  <si>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</si>
  <si>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</si>
  <si>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</si>
  <si>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</si>
  <si>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</si>
  <si>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</si>
  <si>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</si>
  <si>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</si>
  <si>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</si>
  <si>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</si>
  <si>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</si>
  <si>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</si>
  <si>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</si>
  <si>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</si>
  <si>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</si>
  <si>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</si>
  <si>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</si>
  <si>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</si>
  <si>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</si>
  <si>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</si>
  <si>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</si>
  <si>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</si>
  <si>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</si>
  <si>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</si>
  <si>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</si>
  <si>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</si>
  <si>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</si>
  <si>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</si>
  <si>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</si>
  <si>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</si>
  <si>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</si>
  <si>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</si>
  <si>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</si>
  <si>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</si>
  <si>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</si>
  <si>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</si>
  <si>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</si>
  <si>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</si>
  <si>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</si>
  <si>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</si>
  <si>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</si>
  <si>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</si>
  <si>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</si>
  <si>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</si>
  <si>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</si>
  <si>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</si>
  <si>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</si>
  <si>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</si>
  <si>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</si>
  <si>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</si>
  <si>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</si>
  <si>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</si>
  <si>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</si>
  <si>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</si>
  <si>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</si>
  <si>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</si>
  <si>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</si>
  <si>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</si>
  <si>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</si>
  <si>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</si>
  <si>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</si>
  <si>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</si>
  <si>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</si>
  <si>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</si>
  <si>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</si>
  <si>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</si>
  <si>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</si>
  <si>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</si>
  <si>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</si>
  <si>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</si>
  <si>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</si>
  <si>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</si>
  <si>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</si>
  <si>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</si>
  <si>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</si>
  <si>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</si>
  <si>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</si>
  <si>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</si>
  <si>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</si>
  <si>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</si>
  <si>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</si>
  <si>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</si>
  <si>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</si>
  <si>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</si>
  <si>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</si>
  <si>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</si>
  <si>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</si>
  <si>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</si>
  <si>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</si>
  <si>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</si>
  <si>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</si>
  <si>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</si>
  <si>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</si>
  <si>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</si>
  <si>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</si>
  <si>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</si>
  <si>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</si>
  <si>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</si>
  <si>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</si>
  <si>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</si>
  <si>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</si>
  <si>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</si>
  <si>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</si>
  <si>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</si>
  <si>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</si>
  <si>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</si>
  <si>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</si>
  <si>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</si>
  <si>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</si>
  <si>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</si>
  <si>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</si>
  <si>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</si>
  <si>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</si>
  <si>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</si>
  <si>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</si>
  <si>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</si>
  <si>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</si>
  <si>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</si>
  <si>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</si>
  <si>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</si>
  <si>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</si>
  <si>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</si>
  <si>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</si>
  <si>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</si>
  <si>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</si>
  <si>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</si>
  <si>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</si>
  <si>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</si>
  <si>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</si>
  <si>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</si>
  <si>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</si>
  <si>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</si>
  <si>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</si>
  <si>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</si>
  <si>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</si>
  <si>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</si>
  <si>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</si>
  <si>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</si>
  <si>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</si>
  <si>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</si>
  <si>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</si>
  <si>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</si>
  <si>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</si>
  <si>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</si>
  <si>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</si>
  <si>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</si>
  <si>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</si>
  <si>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</si>
  <si>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</si>
  <si>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</si>
  <si>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</si>
  <si>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</si>
  <si>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</si>
  <si>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</si>
  <si>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</si>
  <si>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</si>
  <si>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</si>
  <si>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</si>
  <si>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</si>
  <si>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</si>
  <si>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</si>
  <si>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</si>
  <si>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</si>
  <si>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</si>
  <si>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</si>
  <si>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</si>
  <si>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</si>
  <si>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</si>
  <si>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</si>
  <si>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</si>
  <si>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</si>
  <si>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</si>
  <si>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</si>
  <si>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</si>
  <si>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</si>
  <si>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</si>
  <si>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</si>
  <si>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</si>
  <si>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</si>
  <si>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</si>
  <si>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</si>
  <si>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</si>
  <si>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</si>
  <si>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</si>
  <si>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</si>
  <si>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</si>
  <si>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</si>
  <si>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</si>
  <si>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</si>
  <si>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</si>
  <si>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</si>
  <si>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</si>
  <si>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</si>
  <si>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</si>
  <si>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</si>
  <si>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</si>
  <si>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</si>
  <si>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</si>
  <si>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</si>
  <si>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</si>
  <si>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</si>
  <si>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</si>
  <si>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</si>
  <si>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</si>
  <si>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</si>
  <si>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</si>
  <si>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</si>
  <si>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</si>
  <si>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</si>
  <si>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</si>
  <si>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</si>
  <si>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</si>
  <si>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</si>
  <si>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</si>
  <si>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</si>
  <si>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</si>
  <si>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</si>
  <si>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</si>
  <si>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</si>
  <si>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</si>
  <si>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</si>
  <si>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</si>
  <si>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</si>
  <si>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</si>
  <si>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</si>
  <si>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</si>
  <si>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</si>
  <si>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</si>
  <si>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</si>
  <si>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</si>
  <si>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</si>
  <si>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</si>
  <si>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</si>
  <si>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</si>
  <si>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</si>
  <si>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</si>
  <si>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</si>
  <si>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</si>
  <si>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</si>
  <si>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</si>
  <si>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</si>
  <si>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</si>
  <si>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</si>
  <si>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</si>
  <si>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</si>
  <si>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</si>
  <si>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</si>
  <si>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</si>
  <si>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</si>
  <si>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</si>
  <si>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</si>
  <si>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</si>
  <si>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</si>
  <si>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</si>
  <si>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</si>
  <si>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</si>
  <si>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</si>
  <si>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</si>
  <si>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</si>
  <si>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</si>
  <si>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</si>
  <si>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</si>
  <si>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</si>
  <si>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</si>
  <si>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</si>
  <si>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</si>
  <si>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</si>
  <si>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</si>
  <si>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</si>
  <si>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</si>
  <si>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</si>
  <si>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</si>
  <si>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</si>
  <si>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</si>
  <si>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</si>
  <si>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</si>
  <si>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</si>
  <si>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</si>
  <si>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</si>
  <si>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</si>
  <si>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</si>
  <si>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</si>
  <si>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</si>
  <si>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</si>
  <si>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</si>
  <si>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</si>
  <si>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</si>
  <si>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</si>
  <si>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</si>
  <si>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</si>
  <si>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</si>
  <si>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</si>
  <si>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</si>
  <si>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</si>
  <si>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</si>
  <si>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</si>
  <si>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</si>
  <si>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</si>
  <si>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</si>
  <si>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</si>
  <si>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</si>
  <si>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</si>
  <si>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</si>
  <si>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</si>
  <si>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</si>
  <si>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</si>
  <si>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</si>
  <si>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</si>
  <si>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</si>
  <si>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</si>
  <si>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</si>
  <si>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</si>
  <si>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</si>
  <si>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</si>
  <si>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</si>
  <si>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</si>
  <si>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</si>
  <si>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</si>
  <si>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</si>
  <si>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</si>
  <si>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</si>
  <si>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</si>
  <si>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</si>
  <si>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</si>
  <si>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</si>
  <si>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</si>
  <si>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</si>
  <si>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</si>
  <si>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</si>
  <si>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</si>
  <si>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</si>
  <si>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</si>
  <si>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</si>
  <si>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</si>
  <si>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</si>
  <si>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</si>
  <si>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</si>
  <si>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</si>
  <si>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</si>
  <si>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</si>
  <si>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</si>
  <si>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</si>
  <si>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</si>
  <si>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</si>
  <si>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</si>
  <si>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</si>
  <si>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</si>
  <si>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</si>
  <si>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</si>
  <si>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</si>
  <si>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</si>
  <si>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</si>
  <si>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</si>
  <si>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</si>
  <si>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</si>
  <si>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</si>
  <si>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</si>
  <si>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</si>
  <si>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</si>
  <si>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</si>
  <si>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</si>
  <si>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</si>
  <si>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</si>
  <si>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</si>
  <si>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</si>
  <si>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</si>
  <si>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</si>
  <si>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</si>
  <si>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</si>
  <si>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</si>
  <si>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</si>
  <si>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</si>
  <si>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</si>
  <si>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</si>
  <si>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</si>
  <si>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</si>
  <si>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</si>
  <si>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</si>
  <si>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</si>
  <si>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</si>
  <si>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</si>
  <si>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</si>
  <si>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</si>
  <si>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</si>
  <si>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</si>
  <si>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</si>
  <si>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</si>
  <si>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</si>
  <si>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</si>
  <si>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</si>
  <si>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</si>
  <si>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</si>
  <si>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</si>
  <si>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</si>
  <si>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</si>
  <si>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</si>
  <si>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</si>
  <si>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</si>
  <si>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</si>
  <si>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</si>
  <si>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</si>
  <si>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</si>
  <si>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</si>
  <si>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</si>
  <si>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</si>
  <si>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</si>
  <si>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</si>
  <si>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</si>
  <si>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</si>
  <si>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</si>
  <si>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</si>
  <si>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</si>
  <si>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</si>
  <si>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</si>
  <si>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</si>
  <si>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</si>
  <si>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</si>
  <si>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</si>
  <si>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</si>
  <si>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</si>
  <si>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</si>
  <si>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</si>
  <si>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</si>
  <si>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</si>
  <si>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</si>
  <si>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</si>
  <si>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</si>
  <si>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</si>
  <si>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</si>
  <si>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</si>
  <si>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</si>
  <si>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</si>
  <si>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</si>
  <si>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</si>
  <si>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</si>
  <si>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</si>
  <si>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</si>
  <si>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</si>
  <si>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</si>
  <si>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</si>
  <si>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</si>
  <si>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</si>
  <si>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</si>
  <si>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</si>
  <si>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</si>
  <si>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</si>
  <si>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</si>
  <si>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</si>
  <si>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</si>
  <si>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</si>
  <si>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</si>
  <si>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</si>
  <si>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</si>
  <si>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</si>
  <si>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</si>
  <si>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</si>
  <si>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</si>
  <si>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</si>
  <si>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</si>
  <si>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</si>
  <si>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</si>
  <si>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</si>
  <si>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</si>
  <si>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</si>
  <si>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</si>
  <si>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</si>
  <si>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</si>
  <si>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</si>
  <si>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</si>
  <si>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</si>
  <si>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</si>
  <si>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</si>
  <si>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</si>
  <si>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</si>
  <si>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</si>
  <si>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</si>
  <si>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</si>
  <si>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</si>
  <si>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</si>
  <si>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</si>
  <si>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</si>
  <si>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</si>
  <si>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</si>
  <si>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</si>
  <si>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</si>
  <si>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</si>
  <si>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</si>
  <si>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</si>
  <si>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</si>
  <si>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</si>
  <si>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</si>
  <si>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</si>
  <si>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</si>
  <si>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</si>
  <si>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</si>
  <si>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</si>
  <si>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</si>
  <si>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</si>
  <si>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</si>
  <si>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</si>
  <si>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</si>
  <si>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</si>
  <si>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</si>
  <si>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</si>
  <si>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</si>
  <si>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</si>
  <si>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</si>
  <si>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</si>
  <si>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</si>
  <si>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</si>
  <si>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</si>
  <si>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</si>
  <si>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</si>
  <si>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</si>
  <si>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</si>
  <si>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</si>
  <si>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</si>
  <si>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</si>
  <si>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</si>
  <si>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</si>
  <si>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</si>
  <si>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</si>
  <si>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</si>
  <si>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</si>
  <si>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</si>
  <si>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</si>
  <si>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</si>
  <si>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</si>
  <si>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</si>
  <si>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</si>
  <si>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</si>
  <si>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</si>
  <si>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</si>
  <si>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</si>
  <si>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</si>
  <si>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</si>
  <si>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</si>
  <si>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</si>
  <si>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</si>
  <si>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</si>
  <si>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</si>
  <si>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</si>
  <si>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</si>
  <si>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</si>
  <si>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</si>
  <si>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</si>
  <si>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</si>
  <si>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</si>
  <si>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</si>
  <si>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</si>
  <si>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</si>
  <si>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</si>
  <si>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</si>
  <si>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</si>
  <si>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</si>
  <si>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</si>
  <si>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</si>
  <si>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</si>
  <si>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</si>
  <si>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</si>
  <si>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</si>
  <si>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</si>
  <si>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</si>
  <si>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</si>
  <si>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</si>
  <si>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</si>
  <si>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</si>
  <si>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</si>
  <si>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</si>
  <si>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</si>
  <si>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</si>
  <si>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</si>
  <si>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</si>
  <si>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</si>
  <si>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</si>
  <si>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</si>
  <si>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</si>
  <si>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</si>
  <si>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</si>
  <si>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</si>
  <si>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</si>
  <si>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</si>
  <si>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</si>
  <si>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</si>
  <si>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</si>
  <si>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</si>
  <si>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</si>
  <si>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</si>
  <si>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</si>
  <si>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</si>
  <si>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</si>
  <si>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</si>
  <si>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</si>
  <si>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</si>
  <si>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</si>
  <si>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</si>
  <si>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</si>
  <si>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</si>
  <si>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</si>
  <si>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</si>
  <si>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</si>
  <si>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</si>
  <si>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</si>
  <si>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</si>
  <si>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</si>
  <si>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</si>
  <si>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</si>
  <si>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</si>
  <si>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</si>
  <si>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</si>
  <si>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</si>
  <si>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</si>
  <si>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</si>
  <si>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</si>
  <si>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</si>
  <si>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</si>
  <si>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</si>
  <si>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</si>
  <si>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</si>
  <si>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</si>
  <si>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</si>
  <si>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</si>
  <si>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</si>
  <si>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</si>
  <si>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</si>
  <si>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</si>
  <si>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</si>
  <si>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</si>
  <si>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</si>
  <si>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</si>
  <si>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</si>
  <si>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</si>
  <si>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</si>
  <si>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</si>
  <si>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</si>
  <si>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</si>
  <si>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</si>
  <si>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</si>
  <si>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</si>
  <si>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</si>
  <si>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</si>
  <si>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</si>
  <si>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</si>
  <si>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</si>
  <si>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</si>
  <si>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</si>
  <si>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</si>
  <si>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</si>
  <si>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</si>
  <si>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</si>
  <si>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</si>
  <si>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</si>
  <si>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</si>
  <si>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</si>
  <si>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</si>
  <si>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</si>
  <si>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</si>
  <si>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</si>
  <si>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</si>
  <si>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</si>
  <si>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</si>
  <si>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</si>
  <si>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</si>
  <si>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</si>
  <si>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</si>
  <si>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</si>
  <si>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</si>
  <si>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</si>
  <si>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</si>
  <si>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</si>
  <si>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</si>
  <si>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</si>
  <si>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</si>
  <si>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</si>
  <si>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</si>
  <si>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</si>
  <si>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</si>
  <si>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</si>
  <si>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</si>
  <si>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</si>
  <si>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</si>
  <si>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</si>
  <si>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</si>
  <si>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</si>
  <si>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</si>
  <si>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</si>
  <si>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</si>
  <si>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</si>
  <si>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</si>
  <si>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</si>
  <si>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</si>
  <si>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</si>
  <si>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</si>
  <si>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</si>
  <si>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</si>
  <si>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</si>
  <si>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</si>
  <si>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</si>
  <si>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</si>
  <si>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</si>
  <si>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</si>
  <si>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</si>
  <si>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</si>
  <si>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</si>
  <si>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</si>
  <si>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</si>
  <si>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</si>
  <si>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</si>
  <si>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</si>
  <si>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</si>
  <si>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</si>
  <si>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</si>
  <si>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</si>
  <si>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</si>
  <si>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</si>
  <si>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</si>
  <si>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</si>
  <si>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</si>
  <si>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</si>
  <si>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</si>
  <si>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</si>
  <si>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</si>
  <si>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</si>
  <si>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</si>
  <si>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</si>
  <si>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</si>
  <si>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</si>
  <si>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</si>
  <si>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</si>
  <si>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</si>
  <si>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</si>
  <si>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</si>
  <si>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</si>
  <si>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</si>
  <si>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</si>
  <si>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</si>
  <si>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</si>
  <si>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</si>
  <si>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</si>
  <si>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</si>
  <si>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</si>
  <si>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</si>
  <si>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</si>
  <si>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</si>
  <si>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</si>
  <si>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</si>
  <si>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</si>
  <si>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</si>
  <si>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</si>
  <si>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</si>
  <si>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</si>
  <si>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</si>
  <si>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</si>
  <si>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</si>
  <si>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</si>
  <si>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</si>
  <si>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</si>
  <si>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</si>
  <si>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</si>
  <si>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</si>
  <si>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</si>
  <si>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</si>
  <si>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</si>
  <si>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</si>
  <si>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</si>
  <si>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</si>
  <si>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</si>
  <si>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</si>
  <si>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</si>
  <si>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</si>
  <si>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</si>
  <si>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</si>
  <si>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</si>
  <si>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</si>
  <si>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</si>
  <si>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</si>
  <si>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</si>
  <si>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</si>
  <si>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</si>
  <si>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</si>
  <si>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</si>
  <si>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</si>
  <si>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</si>
  <si>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</si>
  <si>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</si>
  <si>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</si>
  <si>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</si>
  <si>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</si>
  <si>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</si>
  <si>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</si>
  <si>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</si>
  <si>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</si>
  <si>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</si>
  <si>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</si>
  <si>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</si>
  <si>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</si>
  <si>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</si>
  <si>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</si>
  <si>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</si>
  <si>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</si>
  <si>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</si>
  <si>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</si>
  <si>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</si>
  <si>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</si>
  <si>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</si>
  <si>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</si>
  <si>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</si>
  <si>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</si>
  <si>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</si>
  <si>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</si>
  <si>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</si>
  <si>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</si>
  <si>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</si>
  <si>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</si>
  <si>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</si>
  <si>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</si>
  <si>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</si>
  <si>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</si>
  <si>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</si>
  <si>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</si>
  <si>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</si>
  <si>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</si>
  <si>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</si>
  <si>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</si>
  <si>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</si>
  <si>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</si>
  <si>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</si>
  <si>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</si>
  <si>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</si>
  <si>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</si>
  <si>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</si>
  <si>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</si>
  <si>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</si>
  <si>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</si>
  <si>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</si>
  <si>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</si>
  <si>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</si>
  <si>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</si>
  <si>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</si>
  <si>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</si>
  <si>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</si>
  <si>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</si>
  <si>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</si>
  <si>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</si>
  <si>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</si>
  <si>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</si>
  <si>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</si>
  <si>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</si>
  <si>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</si>
  <si>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</si>
  <si>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</si>
  <si>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</si>
  <si>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</si>
  <si>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</si>
  <si>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</si>
  <si>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</si>
  <si>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</si>
  <si>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</si>
  <si>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</si>
  <si>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</si>
  <si>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</si>
  <si>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</si>
  <si>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</si>
  <si>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</si>
  <si>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</si>
  <si>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</si>
  <si>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</si>
  <si>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</si>
  <si>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</si>
  <si>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</si>
  <si>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</si>
  <si>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</si>
  <si>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</si>
  <si>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</si>
  <si>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</si>
  <si>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</si>
  <si>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</si>
  <si>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</si>
  <si>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</si>
  <si>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</si>
  <si>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</si>
  <si>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</si>
  <si>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</si>
  <si>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</si>
  <si>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</si>
  <si>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</si>
  <si>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</si>
  <si>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</si>
  <si>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</si>
  <si>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</si>
  <si>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</si>
  <si>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</si>
  <si>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</si>
  <si>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</si>
  <si>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</si>
  <si>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</si>
  <si>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</si>
  <si>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</si>
  <si>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</si>
  <si>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</si>
  <si>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</si>
  <si>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</si>
  <si>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</si>
  <si>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</si>
  <si>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</si>
  <si>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</si>
  <si>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</si>
  <si>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</si>
  <si>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</si>
  <si>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</si>
  <si>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</si>
  <si>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</si>
  <si>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</si>
  <si>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</si>
  <si>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</si>
  <si>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</si>
  <si>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</si>
  <si>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</si>
  <si>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</si>
  <si>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</si>
  <si>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</si>
  <si>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</si>
  <si>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</si>
  <si>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</si>
  <si>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</si>
  <si>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</si>
  <si>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</si>
  <si>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</si>
  <si>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</si>
  <si>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</si>
  <si>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</si>
  <si>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</si>
  <si>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</si>
  <si>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</si>
  <si>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</si>
  <si>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</si>
  <si>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</si>
  <si>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</si>
  <si>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</si>
  <si>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</si>
  <si>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</si>
  <si>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</si>
  <si>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</si>
  <si>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</si>
  <si>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</si>
  <si>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</si>
  <si>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</si>
  <si>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</si>
  <si>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</si>
  <si>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</si>
  <si>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</si>
  <si>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</si>
  <si>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</si>
  <si>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</si>
  <si>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</si>
  <si>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</si>
  <si>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</si>
  <si>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</si>
  <si>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</si>
  <si>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</si>
  <si>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</si>
  <si>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</si>
  <si>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</si>
  <si>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</si>
  <si>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</si>
  <si>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</si>
  <si>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</si>
  <si>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</si>
  <si>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</si>
  <si>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</si>
  <si>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</si>
  <si>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</si>
  <si>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</si>
  <si>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</si>
  <si>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</si>
  <si>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</si>
  <si>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</si>
  <si>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</si>
  <si>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</si>
  <si>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</si>
  <si>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</si>
  <si>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</si>
  <si>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</si>
  <si>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</si>
  <si>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</si>
  <si>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</si>
  <si>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</si>
  <si>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</si>
  <si>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</si>
  <si>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</si>
  <si>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</si>
  <si>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</si>
  <si>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</si>
  <si>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</si>
  <si>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</si>
  <si>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</si>
  <si>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</si>
  <si>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</si>
  <si>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</si>
  <si>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</si>
  <si>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</si>
  <si>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</si>
  <si>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</si>
  <si>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</si>
  <si>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</si>
  <si>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</si>
  <si>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</si>
  <si>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</si>
  <si>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</si>
  <si>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</si>
  <si>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</si>
  <si>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</si>
  <si>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</si>
  <si>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</si>
  <si>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</si>
  <si>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</si>
  <si>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</si>
  <si>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</si>
  <si>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</si>
  <si>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</si>
  <si>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</si>
  <si>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</si>
  <si>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</si>
  <si>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</si>
  <si>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</si>
  <si>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</si>
  <si>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</si>
  <si>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</si>
  <si>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</si>
  <si>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</si>
  <si>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</si>
  <si>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</si>
  <si>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</si>
  <si>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</si>
  <si>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</si>
  <si>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</si>
  <si>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</si>
  <si>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</si>
  <si>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</si>
  <si>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</si>
  <si>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</si>
  <si>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</si>
  <si>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</si>
  <si>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</si>
  <si>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</si>
  <si>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</si>
  <si>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</si>
  <si>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</si>
  <si>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</si>
  <si>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</si>
  <si>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</si>
  <si>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</si>
  <si>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</si>
  <si>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</si>
  <si>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</si>
  <si>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</si>
  <si>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</si>
  <si>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</si>
  <si>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</si>
  <si>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</si>
  <si>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</si>
  <si>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</si>
  <si>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</si>
  <si>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</si>
  <si>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</si>
  <si>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</si>
  <si>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</si>
  <si>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</si>
  <si>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</si>
  <si>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</si>
  <si>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</si>
  <si>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</si>
  <si>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</si>
  <si>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</si>
  <si>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</si>
  <si>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</si>
  <si>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</si>
  <si>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</si>
  <si>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</si>
  <si>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</si>
  <si>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</si>
  <si>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</si>
  <si>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</si>
  <si>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</si>
  <si>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</si>
  <si>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</si>
  <si>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</si>
  <si>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</si>
  <si>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</si>
  <si>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</si>
  <si>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</si>
  <si>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</si>
  <si>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</si>
  <si>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</si>
  <si>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</si>
  <si>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</si>
  <si>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</si>
  <si>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</si>
  <si>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</si>
  <si>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</si>
  <si>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</si>
  <si>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</si>
  <si>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</si>
  <si>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</si>
  <si>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</si>
  <si>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</si>
  <si>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</si>
  <si>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</si>
  <si>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</si>
  <si>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</si>
  <si>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</si>
  <si>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</si>
  <si>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</si>
  <si>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</si>
  <si>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</si>
  <si>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</si>
  <si>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</si>
  <si>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</si>
  <si>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</si>
  <si>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</si>
  <si>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</si>
  <si>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</si>
  <si>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</si>
  <si>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</si>
  <si>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</si>
  <si>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</si>
  <si>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</si>
  <si>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</si>
  <si>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</si>
  <si>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</si>
  <si>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</si>
  <si>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</si>
  <si>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</si>
  <si>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</si>
  <si>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</si>
  <si>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</si>
  <si>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</si>
  <si>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</si>
  <si>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</si>
  <si>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</si>
  <si>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</si>
  <si>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</si>
  <si>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</si>
  <si>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</si>
  <si>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</si>
  <si>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</si>
  <si>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</si>
  <si>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</si>
  <si>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</si>
  <si>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</si>
  <si>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</si>
  <si>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</si>
  <si>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</si>
  <si>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</si>
  <si>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</si>
  <si>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</si>
  <si>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</si>
  <si>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</si>
  <si>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</si>
  <si>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</si>
  <si>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</si>
  <si>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</si>
  <si>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</si>
  <si>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</si>
  <si>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</si>
  <si>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</si>
  <si>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</si>
  <si>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</si>
  <si>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</si>
  <si>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</si>
  <si>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</si>
  <si>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</si>
  <si>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</si>
  <si>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</si>
  <si>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</si>
  <si>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</si>
  <si>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</si>
  <si>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</si>
  <si>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</si>
  <si>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</si>
  <si>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</si>
  <si>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</si>
  <si>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</si>
  <si>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</si>
  <si>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</si>
  <si>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</si>
  <si>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</si>
  <si>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</si>
  <si>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</si>
  <si>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</si>
  <si>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</si>
  <si>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</si>
  <si>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</si>
  <si>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</si>
  <si>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</si>
  <si>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</si>
  <si>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</si>
  <si>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</si>
  <si>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</si>
  <si>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</si>
  <si>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</si>
  <si>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</si>
  <si>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</si>
  <si>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</si>
  <si>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</si>
  <si>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</si>
  <si>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</si>
  <si>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</si>
  <si>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</si>
  <si>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</si>
  <si>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</si>
  <si>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</si>
  <si>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</si>
  <si>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</si>
  <si>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</si>
  <si>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</si>
  <si>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</si>
  <si>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</si>
  <si>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</si>
  <si>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</si>
  <si>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</si>
  <si>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</si>
  <si>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</si>
  <si>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</si>
  <si>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</si>
  <si>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</si>
  <si>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</si>
  <si>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</si>
  <si>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</si>
  <si>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</si>
  <si>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</si>
  <si>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</si>
  <si>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</si>
  <si>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</si>
  <si>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</si>
  <si>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</si>
  <si>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</si>
  <si>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</si>
  <si>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</si>
  <si>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</si>
  <si>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</si>
  <si>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</si>
  <si>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</si>
  <si>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</si>
  <si>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</si>
  <si>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</si>
  <si>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</si>
  <si>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</si>
  <si>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</si>
  <si>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</si>
  <si>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</si>
  <si>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</si>
  <si>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</si>
  <si>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</si>
  <si>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</si>
  <si>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</si>
  <si>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</si>
  <si>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</si>
  <si>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</si>
  <si>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</si>
  <si>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</si>
  <si>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</si>
  <si>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</si>
  <si>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</si>
  <si>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</si>
  <si>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</si>
  <si>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</si>
  <si>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</si>
  <si>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</si>
  <si>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</si>
  <si>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</si>
  <si>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</si>
  <si>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</si>
  <si>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</si>
  <si>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</si>
  <si>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</si>
  <si>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</si>
  <si>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</si>
  <si>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</si>
  <si>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</si>
  <si>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</si>
  <si>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</si>
  <si>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</si>
  <si>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</si>
  <si>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</si>
  <si>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</si>
  <si>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</si>
  <si>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</si>
  <si>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</si>
  <si>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</si>
  <si>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</si>
  <si>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</si>
  <si>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</si>
  <si>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</si>
  <si>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</si>
  <si>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</si>
  <si>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</si>
  <si>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</si>
  <si>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</si>
  <si>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</si>
  <si>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</si>
  <si>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</si>
  <si>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</si>
  <si>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</si>
  <si>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</si>
  <si>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</si>
  <si>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</si>
  <si>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</si>
  <si>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</si>
  <si>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</si>
  <si>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</si>
  <si>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</si>
  <si>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</si>
  <si>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</si>
  <si>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</si>
  <si>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</si>
  <si>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</si>
  <si>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</si>
  <si>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</si>
  <si>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</si>
  <si>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</si>
  <si>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</si>
  <si>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</si>
  <si>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</si>
  <si>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</si>
  <si>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</si>
  <si>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</si>
  <si>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</si>
  <si>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</si>
  <si>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</si>
  <si>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</si>
  <si>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</si>
  <si>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</si>
  <si>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</si>
  <si>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</si>
  <si>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</si>
  <si>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</si>
  <si>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</si>
  <si>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</si>
  <si>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</si>
  <si>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</si>
  <si>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</si>
  <si>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</si>
  <si>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</si>
  <si>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</si>
  <si>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</si>
  <si>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</si>
  <si>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</si>
  <si>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</si>
  <si>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</si>
  <si>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</si>
  <si>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</si>
  <si>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</si>
  <si>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</si>
  <si>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</si>
  <si>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</si>
  <si>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</si>
  <si>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</si>
  <si>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</si>
  <si>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</si>
  <si>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</si>
  <si>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</si>
  <si>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</si>
  <si>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</si>
  <si>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</si>
  <si>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</si>
  <si>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</si>
  <si>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</si>
  <si>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</si>
  <si>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</si>
  <si>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</si>
  <si>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</si>
  <si>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</si>
  <si>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</si>
  <si>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</si>
  <si>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</si>
  <si>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</si>
  <si>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</si>
  <si>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</si>
  <si>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</si>
  <si>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</si>
  <si>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</si>
  <si>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</si>
  <si>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</si>
  <si>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</si>
  <si>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</si>
  <si>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</si>
  <si>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</si>
  <si>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</si>
  <si>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</si>
  <si>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</si>
  <si>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</si>
  <si>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</si>
  <si>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</si>
  <si>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</si>
  <si>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</si>
  <si>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</si>
  <si>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</si>
  <si>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</si>
  <si>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</si>
  <si>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</si>
  <si>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</si>
  <si>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</si>
  <si>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</si>
  <si>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</si>
  <si>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</si>
  <si>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</si>
  <si>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</si>
  <si>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</si>
  <si>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</si>
  <si>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</si>
  <si>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</si>
  <si>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</si>
  <si>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</si>
  <si>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</si>
  <si>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</si>
  <si>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</si>
  <si>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</si>
  <si>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</si>
  <si>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</si>
  <si>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</si>
  <si>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</si>
  <si>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</si>
  <si>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</si>
  <si>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</si>
  <si>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</si>
  <si>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</si>
  <si>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</si>
  <si>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</si>
  <si>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</si>
  <si>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</si>
  <si>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</si>
  <si>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</si>
  <si>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</si>
  <si>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</si>
  <si>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</si>
  <si>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</si>
  <si>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</si>
  <si>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</si>
  <si>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</si>
  <si>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</si>
  <si>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</si>
  <si>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</si>
  <si>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</si>
  <si>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</si>
  <si>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</si>
  <si>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</si>
  <si>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</si>
  <si>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</si>
  <si>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</si>
  <si>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</si>
  <si>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</si>
  <si>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</si>
  <si>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</si>
  <si>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</si>
  <si>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</si>
  <si>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</si>
  <si>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</si>
  <si>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</si>
  <si>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</si>
  <si>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</si>
  <si>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</si>
  <si>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</si>
  <si>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</si>
  <si>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</si>
  <si>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</si>
  <si>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</si>
  <si>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</si>
  <si>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</si>
  <si>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</si>
  <si>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</si>
  <si>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</si>
  <si>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</si>
  <si>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</si>
  <si>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</si>
  <si>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</si>
  <si>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</si>
  <si>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</si>
  <si>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</si>
  <si>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</si>
  <si>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</si>
  <si>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</si>
  <si>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</si>
  <si>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</si>
  <si>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</si>
  <si>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</si>
  <si>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</si>
  <si>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</si>
  <si>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</si>
  <si>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</si>
  <si>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</si>
  <si>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</si>
  <si>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</si>
  <si>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</si>
  <si>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</si>
  <si>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</si>
  <si>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</si>
  <si>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</si>
  <si>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</si>
  <si>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</si>
  <si>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</si>
  <si>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</si>
  <si>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</si>
  <si>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</si>
  <si>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</si>
  <si>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</si>
  <si>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</si>
  <si>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</si>
  <si>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</si>
  <si>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</si>
  <si>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</si>
  <si>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</si>
  <si>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</si>
  <si>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</si>
  <si>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</si>
  <si>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</si>
  <si>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</si>
  <si>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</si>
  <si>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</si>
  <si>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</si>
  <si>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</si>
  <si>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</si>
  <si>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</si>
  <si>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</si>
  <si>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</si>
  <si>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</si>
  <si>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</si>
  <si>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</si>
  <si>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</si>
  <si>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</si>
  <si>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</si>
  <si>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</si>
  <si>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</si>
  <si>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</si>
  <si>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</si>
  <si>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</si>
  <si>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</si>
  <si>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</si>
  <si>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</si>
  <si>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</si>
  <si>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</si>
  <si>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</si>
  <si>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</si>
  <si>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</si>
  <si>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</si>
  <si>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</si>
  <si>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</si>
  <si>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</si>
  <si>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</si>
  <si>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</si>
  <si>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</si>
  <si>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</si>
  <si>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</si>
  <si>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</si>
  <si>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</si>
  <si>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</si>
  <si>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</si>
  <si>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</si>
  <si>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</si>
  <si>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</si>
  <si>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</si>
  <si>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</si>
  <si>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</si>
  <si>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</si>
  <si>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</si>
  <si>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</si>
  <si>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</si>
  <si>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</si>
  <si>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</si>
  <si>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</si>
  <si>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</si>
  <si>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</si>
  <si>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</si>
  <si>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</si>
  <si>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</si>
  <si>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</si>
  <si>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</si>
  <si>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</si>
  <si>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</si>
  <si>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</si>
  <si>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</si>
  <si>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</si>
  <si>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</si>
  <si>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</si>
  <si>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</si>
  <si>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</si>
  <si>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</si>
  <si>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</si>
  <si>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</si>
  <si>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</si>
  <si>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</si>
  <si>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</si>
  <si>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</si>
  <si>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</si>
  <si>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</si>
  <si>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</si>
  <si>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</si>
  <si>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</si>
  <si>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</si>
  <si>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</si>
  <si>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</si>
  <si>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</si>
  <si>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</si>
  <si>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</si>
  <si>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</si>
  <si>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</si>
  <si>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</si>
  <si>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</si>
  <si>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</si>
  <si>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</si>
  <si>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</si>
  <si>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</si>
  <si>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</si>
  <si>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</si>
  <si>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</si>
  <si>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</si>
  <si>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</si>
  <si>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</si>
  <si>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</si>
  <si>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</si>
  <si>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</si>
  <si>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</si>
  <si>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</si>
  <si>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</si>
  <si>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</si>
  <si>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</si>
  <si>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</si>
  <si>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</si>
  <si>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</si>
  <si>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</si>
  <si>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</si>
  <si>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</si>
  <si>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</si>
  <si>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</si>
  <si>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</si>
  <si>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</si>
  <si>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</si>
  <si>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</si>
  <si>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</si>
  <si>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</si>
  <si>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</si>
  <si>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</si>
  <si>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</si>
  <si>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</si>
  <si>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</si>
  <si>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</si>
  <si>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</si>
  <si>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</si>
  <si>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</si>
  <si>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</si>
  <si>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</si>
  <si>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</si>
  <si>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</si>
  <si>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</si>
  <si>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</si>
  <si>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</si>
  <si>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</si>
  <si>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</si>
  <si>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</si>
  <si>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</si>
  <si>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</si>
  <si>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</si>
  <si>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</si>
  <si>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</si>
  <si>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</si>
  <si>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</si>
  <si>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</si>
  <si>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</si>
  <si>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</si>
  <si>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</si>
  <si>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</si>
  <si>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</si>
  <si>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</si>
  <si>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</si>
  <si>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</si>
  <si>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</si>
  <si>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</si>
  <si>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</si>
  <si>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</si>
  <si>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</si>
  <si>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</si>
  <si>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</si>
  <si>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</si>
  <si>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</si>
  <si>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</si>
  <si>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</si>
  <si>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</si>
  <si>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</si>
  <si>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</si>
  <si>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</si>
  <si>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</si>
  <si>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</si>
  <si>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</si>
  <si>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</si>
  <si>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</si>
  <si>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</si>
  <si>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</si>
  <si>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</si>
  <si>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</si>
  <si>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</si>
  <si>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</si>
  <si>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</si>
  <si>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</si>
  <si>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</si>
  <si>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</si>
  <si>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</si>
  <si>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</si>
  <si>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</si>
  <si>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</si>
  <si>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</si>
  <si>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</si>
  <si>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</si>
  <si>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</si>
  <si>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</si>
  <si>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</si>
  <si>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</si>
  <si>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</si>
  <si>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</si>
  <si>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</si>
  <si>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</si>
  <si>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</si>
  <si>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</si>
  <si>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</si>
  <si>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</si>
  <si>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</si>
  <si>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</si>
  <si>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</si>
  <si>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</si>
  <si>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</si>
  <si>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</si>
  <si>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</si>
  <si>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</si>
  <si>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</si>
  <si>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</si>
  <si>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</si>
  <si>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</si>
  <si>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</si>
  <si>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</si>
  <si>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</si>
  <si>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</si>
  <si>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</si>
  <si>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</si>
  <si>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</si>
  <si>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</si>
  <si>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</si>
  <si>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</si>
  <si>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</si>
  <si>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</si>
  <si>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</si>
  <si>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</si>
  <si>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</si>
  <si>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</si>
  <si>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</si>
  <si>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</si>
  <si>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</si>
  <si>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</si>
  <si>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</si>
  <si>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</si>
  <si>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</si>
  <si>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</si>
  <si>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</si>
  <si>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</si>
  <si>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</si>
  <si>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</si>
  <si>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</si>
  <si>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</si>
  <si>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</si>
  <si>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</si>
  <si>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</si>
  <si>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</si>
  <si>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</si>
  <si>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</si>
  <si>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</si>
  <si>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</si>
  <si>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</si>
  <si>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</si>
  <si>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</si>
  <si>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</si>
  <si>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</si>
  <si>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</si>
  <si>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</si>
  <si>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</si>
  <si>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</si>
  <si>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</si>
  <si>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</si>
  <si>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</si>
  <si>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</si>
  <si>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</si>
  <si>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</si>
  <si>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</si>
  <si>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</si>
  <si>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</si>
  <si>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</si>
  <si>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</si>
  <si>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</si>
  <si>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</si>
  <si>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</si>
  <si>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</si>
  <si>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</si>
  <si>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</si>
  <si>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</si>
  <si>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</si>
  <si>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</si>
  <si>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</si>
  <si>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</si>
  <si>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</si>
  <si>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</si>
  <si>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</si>
  <si>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</si>
  <si>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</si>
  <si>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</si>
  <si>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</si>
  <si>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</si>
  <si>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</si>
  <si>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</si>
  <si>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</si>
  <si>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</si>
  <si>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</si>
  <si>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</si>
  <si>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</si>
  <si>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</si>
  <si>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</si>
  <si>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</si>
  <si>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</si>
  <si>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</si>
  <si>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</si>
  <si>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</si>
  <si>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</si>
  <si>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</si>
  <si>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</si>
  <si>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</si>
  <si>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</si>
  <si>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</si>
  <si>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</si>
  <si>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</si>
  <si>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</si>
  <si>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</si>
  <si>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</si>
  <si>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</si>
  <si>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</si>
  <si>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</si>
  <si>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</si>
  <si>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</si>
  <si>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</si>
  <si>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</si>
  <si>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</si>
  <si>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</si>
  <si>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</si>
  <si>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</si>
  <si>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</si>
  <si>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</si>
  <si>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</si>
  <si>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</si>
  <si>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</si>
  <si>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</si>
  <si>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</si>
  <si>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</si>
  <si>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</si>
  <si>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</si>
  <si>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</si>
  <si>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</si>
  <si>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</si>
  <si>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</si>
  <si>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</si>
  <si>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</si>
  <si>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</si>
  <si>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</si>
  <si>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</si>
  <si>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</si>
  <si>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</si>
  <si>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</si>
  <si>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</si>
  <si>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</si>
  <si>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</si>
  <si>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</si>
  <si>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</si>
  <si>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</si>
  <si>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</si>
  <si>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</si>
  <si>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</si>
  <si>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</si>
  <si>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</si>
  <si>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</si>
  <si>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</si>
  <si>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</si>
  <si>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</si>
  <si>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</si>
  <si>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</si>
  <si>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</si>
  <si>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</si>
  <si>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</si>
  <si>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</si>
  <si>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</si>
  <si>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</si>
  <si>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</si>
  <si>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</si>
  <si>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</si>
  <si>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</si>
  <si>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</si>
  <si>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</si>
  <si>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</si>
  <si>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</si>
  <si>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</si>
  <si>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</si>
  <si>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</si>
  <si>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</si>
  <si>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</si>
  <si>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</si>
  <si>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</si>
  <si>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</si>
  <si>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</si>
  <si>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</si>
  <si>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</si>
  <si>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</si>
  <si>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</si>
  <si>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</si>
  <si>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</si>
  <si>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</si>
  <si>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</si>
  <si>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</si>
  <si>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</si>
  <si>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</si>
  <si>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</si>
  <si>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</si>
  <si>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</si>
  <si>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</si>
  <si>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</si>
  <si>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</si>
  <si>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</si>
  <si>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</si>
  <si>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</si>
  <si>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</si>
  <si>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</si>
  <si>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</si>
  <si>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</si>
  <si>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</si>
  <si>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</si>
  <si>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</si>
  <si>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</si>
  <si>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</si>
  <si>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</si>
  <si>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</si>
  <si>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</si>
  <si>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</si>
  <si>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</si>
  <si>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</si>
  <si>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</si>
  <si>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</si>
  <si>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</si>
  <si>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</si>
  <si>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</si>
  <si>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</si>
  <si>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</si>
  <si>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</si>
  <si>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</si>
  <si>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</si>
  <si>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</si>
  <si>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</si>
  <si>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</si>
  <si>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</si>
  <si>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</si>
  <si>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</si>
  <si>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</si>
  <si>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</si>
  <si>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</si>
  <si>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</si>
  <si>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</si>
  <si>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</si>
  <si>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</si>
  <si>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</si>
  <si>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</si>
  <si>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</si>
  <si>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</si>
  <si>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</si>
  <si>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</si>
  <si>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</si>
  <si>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</si>
  <si>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</si>
  <si>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</si>
  <si>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</si>
  <si>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</si>
  <si>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</si>
  <si>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</si>
  <si>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</si>
  <si>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</si>
  <si>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</si>
  <si>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</si>
  <si>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</si>
  <si>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</si>
  <si>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</si>
  <si>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</si>
  <si>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</si>
  <si>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</si>
  <si>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</si>
  <si>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</si>
  <si>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</si>
  <si>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</si>
  <si>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</si>
  <si>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</si>
  <si>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</si>
  <si>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</si>
  <si>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</si>
  <si>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</si>
  <si>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</si>
  <si>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</si>
  <si>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</si>
  <si>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</si>
  <si>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</si>
  <si>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</si>
  <si>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</si>
  <si>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</si>
  <si>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</si>
  <si>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</si>
  <si>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</si>
  <si>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</si>
  <si>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</si>
  <si>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</si>
  <si>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</si>
  <si>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</si>
  <si>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</si>
  <si>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</si>
  <si>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</si>
  <si>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</si>
  <si>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</si>
  <si>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</si>
  <si>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</si>
  <si>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</si>
  <si>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</si>
  <si>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</si>
  <si>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</si>
  <si>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</si>
  <si>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</si>
  <si>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</si>
  <si>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</si>
  <si>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</si>
  <si>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</si>
  <si>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</si>
  <si>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</si>
  <si>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</si>
  <si>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</si>
  <si>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</si>
  <si>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</si>
  <si>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</si>
  <si>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</si>
  <si>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</si>
  <si>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</si>
  <si>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</si>
  <si>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</si>
  <si>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</si>
  <si>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</si>
  <si>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</si>
  <si>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</si>
  <si>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</si>
  <si>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</si>
  <si>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</si>
  <si>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</si>
  <si>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</si>
  <si>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</si>
  <si>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</si>
  <si>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</si>
  <si>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</si>
  <si>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</si>
  <si>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</si>
  <si>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</si>
  <si>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</si>
  <si>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</si>
  <si>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</si>
  <si>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</si>
  <si>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</si>
  <si>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</si>
  <si>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</si>
  <si>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</si>
  <si>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</si>
  <si>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</si>
  <si>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</si>
  <si>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</si>
  <si>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</si>
  <si>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</si>
  <si>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</si>
  <si>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</si>
  <si>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</si>
  <si>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</si>
  <si>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</si>
  <si>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</si>
  <si>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</si>
  <si>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</si>
  <si>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</si>
  <si>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</si>
  <si>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</si>
  <si>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</si>
  <si>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</si>
  <si>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</si>
  <si>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</si>
  <si>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</si>
  <si>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</si>
  <si>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</si>
  <si>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</si>
  <si>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</si>
  <si>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</si>
  <si>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</si>
  <si>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</si>
  <si>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</si>
  <si>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</si>
  <si>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</si>
  <si>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</si>
  <si>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</si>
  <si>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</si>
  <si>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</si>
  <si>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</si>
  <si>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</si>
  <si>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</si>
  <si>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</si>
  <si>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</si>
  <si>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</si>
  <si>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</si>
  <si>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</si>
  <si>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</si>
  <si>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</si>
  <si>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</si>
  <si>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</si>
  <si>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</si>
  <si>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</si>
  <si>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</si>
  <si>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</si>
  <si>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</si>
  <si>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</si>
  <si>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</si>
  <si>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</si>
  <si>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</si>
  <si>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</si>
  <si>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</si>
  <si>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</si>
  <si>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</si>
  <si>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</si>
  <si>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</si>
  <si>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</si>
  <si>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</si>
  <si>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</si>
  <si>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</si>
  <si>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</si>
  <si>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</si>
  <si>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</si>
  <si>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</si>
  <si>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</si>
  <si>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</si>
  <si>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</si>
  <si>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</si>
  <si>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</si>
  <si>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</si>
  <si>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</si>
  <si>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</si>
  <si>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</si>
  <si>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</si>
  <si>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</si>
  <si>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</si>
  <si>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</si>
  <si>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</si>
  <si>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</si>
  <si>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</si>
  <si>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</si>
  <si>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</si>
  <si>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</si>
  <si>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</si>
  <si>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</si>
  <si>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</si>
  <si>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</si>
  <si>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</si>
  <si>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</si>
  <si>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</si>
  <si>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</si>
  <si>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</si>
  <si>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</si>
  <si>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</si>
  <si>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</si>
  <si>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</si>
  <si>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</si>
  <si>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</si>
  <si>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</si>
  <si>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</si>
  <si>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</si>
  <si>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</si>
  <si>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</si>
  <si>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</si>
  <si>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</si>
  <si>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</si>
  <si>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</si>
  <si>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</si>
  <si>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</si>
  <si>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</si>
  <si>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</si>
  <si>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</si>
  <si>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</si>
  <si>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</si>
  <si>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</si>
  <si>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</si>
  <si>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</si>
  <si>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</si>
  <si>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</si>
  <si>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</si>
  <si>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</si>
  <si>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</si>
  <si>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</si>
  <si>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</si>
  <si>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</si>
  <si>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</si>
  <si>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</si>
  <si>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</si>
  <si>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</si>
  <si>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</si>
  <si>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</si>
  <si>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</si>
  <si>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</si>
  <si>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</si>
  <si>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</si>
  <si>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</si>
  <si>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</si>
  <si>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</si>
  <si>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</si>
  <si>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</si>
  <si>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</si>
  <si>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</si>
  <si>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</si>
  <si>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</si>
  <si>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</si>
  <si>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</si>
  <si>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</si>
  <si>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</si>
  <si>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</si>
  <si>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</si>
  <si>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</si>
  <si>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</si>
  <si>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</si>
  <si>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</si>
  <si>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</si>
  <si>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</si>
  <si>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</si>
  <si>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</si>
  <si>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</si>
  <si>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</si>
  <si>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</si>
  <si>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</si>
  <si>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</si>
  <si>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</si>
  <si>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</si>
  <si>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</si>
  <si>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</si>
  <si>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</si>
  <si>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</si>
  <si>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</si>
  <si>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</si>
  <si>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</si>
  <si>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</si>
  <si>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</si>
  <si>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</si>
  <si>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</si>
  <si>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</si>
  <si>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</si>
  <si>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</si>
  <si>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</si>
  <si>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</si>
  <si>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</si>
  <si>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</si>
  <si>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</si>
  <si>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</si>
  <si>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</si>
  <si>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</si>
  <si>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</si>
  <si>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</si>
  <si>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</si>
  <si>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</si>
  <si>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</si>
  <si>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</si>
  <si>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</si>
  <si>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</si>
  <si>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</si>
  <si>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</si>
  <si>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</si>
  <si>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</si>
  <si>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</si>
  <si>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</si>
  <si>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</si>
  <si>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</si>
  <si>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</si>
  <si>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</si>
  <si>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</si>
  <si>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</si>
  <si>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</si>
  <si>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</si>
  <si>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</si>
  <si>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</si>
  <si>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</si>
  <si>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</si>
  <si>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</si>
  <si>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</si>
  <si>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</si>
  <si>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</si>
  <si>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</si>
  <si>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</si>
  <si>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</si>
  <si>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</si>
  <si>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</si>
  <si>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</si>
  <si>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</si>
  <si>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</si>
  <si>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</si>
  <si>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</si>
  <si>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</si>
  <si>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</si>
  <si>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</si>
  <si>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</si>
  <si>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</si>
  <si>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</si>
  <si>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</si>
  <si>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</si>
  <si>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</si>
  <si>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</si>
  <si>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</si>
  <si>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</si>
  <si>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</si>
  <si>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</si>
  <si>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</si>
  <si>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</si>
  <si>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</si>
  <si>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</si>
  <si>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</si>
  <si>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</si>
  <si>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</si>
  <si>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</si>
  <si>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</si>
  <si>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</si>
  <si>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</si>
  <si>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</si>
  <si>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</si>
  <si>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</si>
  <si>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</si>
  <si>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</si>
  <si>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</si>
  <si>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</si>
  <si>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</si>
  <si>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</si>
  <si>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</si>
  <si>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</si>
  <si>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</si>
  <si>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</si>
  <si>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</si>
  <si>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</si>
  <si>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</si>
  <si>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</si>
  <si>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</si>
  <si>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</si>
  <si>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</si>
  <si>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</si>
  <si>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</si>
  <si>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</si>
  <si>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</si>
  <si>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</si>
  <si>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</si>
  <si>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</si>
  <si>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</si>
  <si>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</si>
  <si>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</si>
  <si>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</si>
  <si>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</si>
  <si>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</si>
  <si>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</si>
  <si>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</si>
  <si>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</si>
  <si>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</si>
  <si>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</si>
  <si>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</si>
  <si>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</si>
  <si>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</si>
  <si>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</si>
  <si>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</si>
  <si>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</si>
  <si>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</si>
  <si>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</si>
  <si>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</si>
  <si>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</si>
  <si>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</si>
  <si>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</si>
  <si>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</si>
  <si>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</si>
  <si>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</si>
  <si>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</si>
  <si>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</si>
  <si>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</si>
  <si>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</si>
  <si>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</si>
  <si>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</si>
  <si>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</si>
  <si>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</si>
  <si>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</si>
  <si>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</si>
  <si>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</si>
  <si>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</si>
  <si>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</si>
  <si>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</si>
  <si>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</si>
  <si>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</si>
  <si>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</si>
  <si>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</si>
  <si>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</si>
  <si>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</si>
  <si>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</si>
  <si>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</si>
  <si>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</si>
  <si>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</si>
  <si>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</si>
  <si>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</si>
  <si>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</si>
  <si>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</si>
  <si>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</si>
  <si>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</si>
  <si>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</si>
  <si>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</si>
  <si>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</si>
  <si>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</si>
  <si>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</si>
  <si>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</si>
  <si>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</si>
  <si>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</si>
  <si>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</si>
  <si>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</si>
  <si>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</si>
  <si>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</si>
  <si>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</si>
  <si>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</si>
  <si>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</si>
  <si>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</si>
  <si>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</si>
  <si>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</si>
  <si>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</si>
  <si>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</si>
  <si>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</si>
  <si>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</si>
  <si>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</si>
  <si>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</si>
  <si>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</si>
  <si>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</si>
  <si>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</si>
  <si>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</si>
  <si>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</si>
  <si>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</si>
  <si>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</si>
  <si>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</si>
  <si>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</si>
  <si>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</si>
  <si>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</si>
  <si>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</si>
  <si>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</si>
  <si>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</si>
  <si>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</si>
  <si>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</si>
  <si>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</si>
  <si>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</si>
  <si>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</si>
  <si>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</si>
  <si>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</si>
  <si>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</si>
  <si>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</si>
  <si>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</si>
  <si>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</si>
  <si>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</si>
  <si>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</si>
  <si>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</si>
  <si>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</si>
  <si>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</si>
  <si>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</si>
  <si>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</si>
  <si>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</si>
  <si>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</si>
  <si>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</si>
  <si>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</si>
  <si>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</si>
  <si>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</si>
  <si>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</si>
  <si>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</si>
  <si>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</si>
  <si>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</si>
  <si>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</si>
  <si>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</si>
  <si>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</si>
  <si>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</si>
  <si>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</si>
  <si>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</si>
  <si>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</si>
  <si>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</si>
  <si>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</si>
  <si>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</si>
  <si>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</si>
  <si>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</si>
  <si>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</si>
  <si>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</si>
  <si>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</si>
  <si>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</si>
  <si>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</si>
  <si>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</si>
  <si>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</si>
  <si>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</si>
  <si>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</si>
  <si>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</si>
  <si>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</si>
  <si>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</si>
  <si>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</si>
  <si>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</si>
  <si>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</si>
  <si>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</si>
  <si>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</si>
  <si>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</si>
  <si>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</si>
  <si>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</si>
  <si>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</si>
  <si>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</si>
  <si>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</si>
  <si>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</si>
  <si>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</si>
  <si>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</si>
  <si>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</si>
  <si>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</si>
  <si>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</si>
  <si>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</si>
  <si>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</si>
  <si>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</si>
  <si>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</si>
  <si>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</si>
  <si>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</si>
  <si>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</si>
  <si>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</si>
  <si>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</si>
  <si>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</si>
  <si>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</si>
  <si>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</si>
  <si>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</si>
  <si>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</si>
  <si>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</si>
  <si>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</si>
  <si>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</si>
  <si>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</si>
  <si>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</si>
  <si>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</si>
  <si>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</si>
  <si>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</si>
  <si>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</si>
  <si>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</si>
  <si>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</si>
  <si>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</si>
  <si>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</si>
  <si>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</si>
  <si>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</si>
  <si>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</si>
  <si>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</si>
  <si>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</si>
  <si>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</si>
  <si>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</si>
  <si>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</si>
  <si>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</si>
  <si>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</si>
  <si>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</si>
  <si>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</si>
  <si>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</si>
  <si>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</si>
  <si>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</si>
  <si>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</si>
  <si>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</si>
  <si>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</si>
  <si>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</si>
  <si>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</si>
  <si>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</si>
  <si>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</si>
  <si>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</si>
  <si>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</si>
  <si>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</si>
  <si>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</si>
  <si>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</si>
  <si>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</si>
  <si>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</si>
  <si>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</si>
  <si>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</si>
  <si>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</si>
  <si>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</si>
  <si>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</si>
  <si>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</si>
  <si>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</si>
  <si>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</si>
  <si>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</si>
  <si>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</si>
  <si>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</si>
  <si>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</si>
  <si>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</si>
  <si>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</si>
  <si>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</si>
  <si>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</si>
  <si>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</si>
  <si>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</si>
  <si>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</si>
  <si>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</si>
  <si>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</si>
  <si>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</si>
  <si>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</si>
  <si>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</si>
  <si>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</si>
  <si>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</si>
  <si>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</si>
  <si>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</si>
  <si>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</si>
  <si>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</si>
  <si>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</si>
  <si>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</si>
  <si>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</si>
  <si>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</si>
  <si>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</si>
  <si>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</si>
  <si>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</si>
  <si>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</si>
  <si>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</si>
  <si>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</si>
  <si>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</si>
  <si>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</si>
  <si>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</si>
  <si>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</si>
  <si>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</si>
  <si>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</si>
  <si>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</si>
  <si>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</si>
  <si>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</si>
  <si>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</si>
  <si>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</si>
  <si>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</si>
  <si>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</si>
  <si>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</si>
  <si>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</si>
  <si>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</si>
  <si>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</si>
  <si>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</si>
  <si>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</si>
  <si>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</si>
  <si>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</si>
  <si>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</si>
  <si>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</si>
  <si>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</si>
  <si>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</si>
  <si>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</si>
  <si>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</si>
  <si>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</si>
  <si>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</si>
  <si>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</si>
  <si>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</si>
  <si>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</si>
  <si>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</si>
  <si>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</si>
  <si>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</si>
  <si>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</si>
  <si>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</si>
  <si>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</si>
  <si>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</si>
  <si>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</si>
  <si>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</si>
  <si>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</si>
  <si>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</si>
  <si>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</si>
  <si>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</si>
  <si>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</si>
  <si>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</si>
  <si>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</si>
  <si>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</si>
  <si>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</si>
  <si>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</si>
  <si>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</si>
  <si>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</si>
  <si>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</si>
  <si>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</si>
  <si>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</si>
  <si>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</si>
  <si>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</si>
  <si>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</si>
  <si>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</si>
  <si>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</si>
  <si>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</si>
  <si>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</si>
  <si>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</si>
  <si>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</si>
  <si>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</si>
  <si>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</si>
  <si>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</si>
  <si>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</si>
  <si>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</si>
  <si>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</si>
  <si>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</si>
  <si>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</si>
  <si>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</si>
  <si>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</si>
  <si>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</si>
  <si>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</si>
  <si>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</si>
  <si>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</si>
  <si>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</si>
  <si>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</si>
  <si>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</si>
  <si>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</si>
  <si>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</si>
  <si>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</si>
  <si>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</si>
  <si>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</si>
  <si>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</si>
  <si>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</si>
  <si>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</si>
  <si>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</si>
  <si>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</si>
  <si>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</si>
  <si>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</si>
  <si>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</si>
  <si>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</si>
  <si>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</si>
  <si>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</si>
  <si>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</si>
  <si>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</si>
  <si>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</si>
  <si>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</si>
  <si>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</si>
  <si>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</si>
  <si>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</si>
  <si>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</si>
  <si>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</si>
  <si>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</si>
  <si>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</si>
  <si>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</si>
  <si>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</si>
  <si>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</si>
  <si>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</si>
  <si>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</si>
  <si>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</si>
  <si>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</si>
  <si>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</si>
  <si>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</si>
  <si>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</si>
  <si>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</si>
  <si>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</si>
  <si>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</si>
  <si>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</si>
  <si>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</si>
  <si>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</si>
  <si>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</si>
  <si>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</si>
  <si>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</si>
  <si>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</si>
  <si>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</si>
  <si>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</si>
  <si>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</si>
  <si>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</si>
  <si>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</si>
  <si>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</si>
  <si>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</si>
  <si>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</si>
  <si>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</si>
  <si>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</si>
  <si>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</si>
  <si>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</si>
  <si>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</si>
  <si>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</si>
  <si>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</si>
  <si>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</si>
  <si>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</si>
  <si>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</si>
  <si>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</si>
  <si>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</si>
  <si>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</si>
  <si>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</si>
  <si>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</si>
  <si>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</si>
  <si>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</si>
  <si>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</si>
  <si>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</si>
  <si>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</si>
  <si>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</si>
  <si>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</si>
  <si>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</si>
  <si>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</si>
  <si>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</si>
  <si>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</si>
  <si>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</si>
  <si>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</si>
  <si>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</si>
  <si>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</si>
  <si>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</si>
  <si>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</si>
  <si>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</si>
  <si>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</si>
  <si>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</si>
  <si>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</si>
  <si>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</si>
  <si>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</si>
  <si>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</si>
  <si>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</si>
  <si>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</si>
  <si>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</si>
  <si>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</si>
  <si>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</si>
  <si>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</si>
  <si>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</si>
  <si>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</si>
  <si>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</si>
  <si>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</si>
  <si>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</si>
  <si>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</si>
  <si>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</si>
  <si>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</si>
  <si>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</si>
  <si>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</si>
  <si>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</si>
  <si>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</si>
  <si>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</si>
  <si>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</si>
  <si>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</si>
  <si>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</si>
  <si>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</si>
  <si>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</si>
  <si>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</si>
  <si>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</si>
  <si>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</si>
  <si>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</si>
  <si>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</si>
  <si>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</si>
  <si>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</si>
  <si>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</si>
  <si>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</si>
  <si>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</si>
  <si>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</si>
  <si>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</si>
  <si>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</si>
  <si>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</si>
  <si>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</si>
  <si>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</si>
  <si>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</si>
  <si>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</si>
  <si>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</si>
  <si>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</si>
  <si>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</si>
  <si>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</si>
  <si>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</si>
  <si>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</si>
  <si>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</si>
  <si>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</si>
  <si>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</si>
  <si>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</si>
  <si>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</si>
  <si>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</si>
  <si>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</si>
  <si>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</si>
  <si>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</si>
  <si>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</si>
  <si>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</si>
  <si>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</si>
  <si>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</si>
  <si>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</si>
  <si>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</si>
  <si>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</si>
  <si>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</si>
  <si>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</si>
  <si>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</si>
  <si>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</si>
  <si>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</si>
  <si>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</si>
  <si>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</si>
  <si>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</si>
  <si>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</si>
  <si>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</si>
  <si>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</si>
  <si>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</si>
  <si>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</si>
  <si>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</si>
  <si>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</si>
  <si>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</si>
  <si>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</si>
  <si>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</si>
  <si>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</si>
  <si>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</si>
  <si>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</si>
  <si>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</si>
  <si>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</si>
  <si>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</si>
  <si>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</si>
  <si>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</si>
  <si>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</si>
  <si>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</si>
  <si>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</si>
  <si>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</si>
  <si>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</si>
  <si>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</si>
  <si>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</si>
  <si>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</si>
  <si>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</si>
  <si>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</si>
  <si>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</si>
  <si>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</si>
  <si>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</si>
  <si>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</si>
  <si>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</si>
  <si>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</si>
  <si>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</si>
  <si>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</si>
  <si>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</si>
  <si>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</si>
  <si>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</si>
  <si>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</si>
  <si>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</si>
  <si>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</si>
  <si>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</si>
  <si>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</si>
  <si>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</si>
  <si>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</si>
  <si>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</si>
  <si>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</si>
  <si>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</si>
  <si>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</si>
  <si>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</si>
  <si>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</si>
  <si>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</si>
  <si>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</si>
  <si>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</si>
  <si>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</si>
  <si>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</si>
  <si>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</si>
  <si>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</si>
  <si>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</si>
  <si>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</si>
  <si>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</si>
  <si>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</si>
  <si>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</si>
  <si>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</si>
  <si>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</si>
  <si>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</si>
  <si>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</si>
  <si>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</si>
  <si>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</si>
  <si>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</si>
  <si>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</si>
  <si>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</si>
  <si>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</si>
  <si>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</si>
  <si>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</si>
  <si>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</si>
  <si>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</si>
  <si>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</si>
  <si>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</si>
  <si>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</si>
  <si>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</si>
  <si>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</si>
  <si>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</si>
  <si>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</si>
  <si>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</si>
  <si>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</si>
  <si>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</si>
  <si>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</si>
  <si>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</si>
  <si>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</si>
  <si>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</si>
  <si>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</si>
  <si>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</si>
  <si>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</si>
  <si>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</si>
  <si>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</si>
  <si>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</si>
  <si>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</si>
  <si>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</si>
  <si>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</si>
  <si>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</si>
  <si>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</si>
  <si>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</si>
  <si>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</si>
  <si>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</si>
  <si>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</si>
  <si>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</si>
  <si>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</si>
  <si>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</si>
  <si>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</si>
  <si>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</si>
  <si>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</si>
  <si>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</si>
  <si>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</si>
  <si>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</si>
  <si>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</si>
  <si>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</si>
  <si>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</si>
  <si>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</si>
  <si>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</si>
  <si>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</si>
  <si>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</si>
  <si>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</si>
  <si>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</si>
  <si>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</si>
  <si>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</si>
  <si>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</si>
  <si>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</si>
  <si>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</si>
  <si>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</si>
  <si>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</si>
  <si>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</si>
  <si>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</si>
  <si>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</si>
  <si>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</si>
  <si>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</si>
  <si>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</si>
  <si>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</si>
  <si>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</si>
  <si>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</si>
  <si>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</si>
  <si>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</si>
  <si>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</si>
  <si>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</si>
  <si>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</si>
  <si>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</si>
  <si>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</si>
  <si>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</si>
  <si>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</si>
  <si>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</si>
  <si>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</si>
  <si>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</si>
  <si>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</si>
  <si>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</si>
  <si>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</si>
  <si>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</si>
  <si>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</si>
  <si>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</si>
  <si>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</si>
  <si>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</si>
  <si>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</si>
  <si>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</si>
  <si>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</si>
  <si>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</si>
  <si>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</si>
  <si>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</si>
  <si>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</si>
  <si>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</si>
  <si>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</si>
  <si>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</si>
  <si>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</si>
  <si>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</si>
  <si>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</si>
  <si>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</si>
  <si>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</si>
  <si>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</si>
  <si>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</si>
  <si>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</si>
  <si>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</si>
  <si>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</si>
  <si>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</si>
  <si>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</si>
  <si>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</si>
  <si>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</si>
  <si>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</si>
  <si>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</si>
  <si>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</si>
  <si>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</si>
  <si>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</si>
  <si>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</si>
  <si>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</si>
  <si>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</si>
  <si>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</si>
  <si>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</si>
  <si>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</si>
  <si>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</si>
  <si>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</si>
  <si>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</si>
  <si>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</si>
  <si>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</si>
  <si>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</si>
  <si>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</si>
  <si>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</si>
  <si>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</si>
  <si>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</si>
  <si>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</si>
  <si>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</si>
  <si>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</si>
  <si>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</si>
  <si>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</si>
  <si>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</si>
  <si>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</si>
  <si>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</si>
  <si>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</si>
  <si>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</si>
  <si>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</si>
  <si>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</si>
  <si>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</si>
  <si>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</si>
  <si>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</si>
  <si>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</si>
  <si>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</si>
  <si>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</si>
  <si>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</si>
  <si>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</si>
  <si>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</si>
  <si>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</si>
  <si>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</si>
  <si>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</si>
  <si>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</si>
  <si>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</si>
  <si>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</si>
  <si>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</si>
  <si>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</si>
  <si>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</si>
  <si>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</si>
  <si>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</si>
  <si>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</si>
  <si>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</si>
  <si>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</si>
  <si>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</si>
  <si>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</si>
  <si>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</si>
  <si>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</si>
  <si>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</si>
  <si>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</si>
  <si>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</si>
  <si>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</si>
  <si>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</si>
  <si>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</si>
  <si>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</si>
  <si>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</si>
  <si>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</si>
  <si>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</si>
  <si>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</si>
  <si>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</si>
  <si>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</si>
  <si>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</si>
  <si>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</si>
  <si>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</si>
  <si>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</si>
  <si>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</si>
  <si>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</si>
  <si>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</si>
  <si>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</si>
  <si>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</si>
  <si>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</si>
  <si>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</si>
  <si>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</si>
  <si>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</si>
  <si>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</si>
  <si>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</si>
  <si>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</si>
  <si>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</si>
  <si>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</si>
  <si>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</si>
  <si>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</si>
  <si>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</si>
  <si>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</si>
  <si>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</si>
  <si>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</si>
  <si>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</si>
  <si>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</si>
  <si>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</si>
  <si>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</si>
  <si>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</si>
  <si>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</si>
  <si>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</si>
  <si>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</si>
  <si>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</si>
  <si>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</si>
  <si>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</si>
  <si>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</si>
  <si>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</si>
  <si>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</si>
  <si>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</si>
  <si>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</si>
  <si>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</si>
  <si>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</si>
  <si>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</si>
  <si>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</si>
  <si>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</si>
  <si>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</si>
  <si>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</si>
  <si>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</si>
  <si>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</si>
  <si>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</si>
  <si>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</si>
  <si>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</si>
  <si>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</si>
  <si>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</si>
  <si>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</si>
  <si>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</si>
  <si>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</si>
  <si>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</si>
  <si>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</si>
  <si>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</si>
  <si>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</si>
  <si>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</si>
  <si>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</si>
  <si>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</si>
  <si>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</si>
  <si>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</si>
  <si>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</si>
  <si>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</si>
  <si>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</si>
  <si>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</si>
  <si>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</si>
  <si>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</si>
  <si>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</si>
  <si>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</si>
  <si>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</si>
  <si>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</si>
  <si>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</si>
  <si>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</si>
  <si>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</si>
  <si>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</si>
  <si>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</si>
  <si>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</si>
  <si>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</si>
  <si>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</si>
  <si>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</si>
  <si>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</si>
  <si>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</si>
  <si>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</si>
  <si>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</si>
  <si>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</si>
  <si>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</si>
  <si>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</si>
  <si>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</si>
  <si>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</si>
  <si>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</si>
  <si>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</si>
  <si>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</si>
  <si>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</si>
  <si>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</si>
  <si>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</si>
  <si>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</si>
  <si>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</si>
  <si>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</si>
  <si>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</si>
  <si>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</si>
  <si>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</si>
  <si>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</si>
  <si>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</si>
  <si>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</si>
  <si>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</si>
  <si>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</si>
  <si>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</si>
  <si>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</si>
  <si>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</si>
  <si>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</si>
  <si>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</si>
  <si>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</si>
  <si>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</si>
  <si>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</si>
  <si>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</si>
  <si>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</si>
  <si>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</si>
  <si>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</si>
  <si>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</si>
  <si>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</si>
  <si>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</si>
  <si>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</si>
  <si>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</si>
  <si>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</si>
  <si>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</si>
  <si>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</si>
  <si>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</si>
  <si>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</si>
  <si>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</si>
  <si>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</si>
  <si>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</si>
  <si>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</si>
  <si>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</si>
  <si>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</si>
  <si>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</si>
  <si>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</si>
  <si>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</si>
  <si>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</si>
  <si>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</si>
  <si>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</si>
  <si>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</si>
  <si>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</si>
  <si>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</si>
  <si>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</si>
  <si>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</si>
  <si>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</si>
  <si>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</si>
  <si>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</si>
  <si>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</si>
  <si>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</si>
  <si>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</si>
  <si>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</si>
  <si>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</si>
  <si>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</si>
  <si>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</si>
  <si>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</si>
  <si>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</si>
  <si>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</si>
  <si>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</si>
  <si>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</si>
  <si>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</si>
  <si>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</si>
  <si>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</si>
  <si>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</si>
  <si>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</si>
  <si>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</si>
  <si>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</si>
  <si>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</si>
  <si>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</si>
  <si>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</si>
  <si>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</si>
  <si>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</si>
  <si>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</si>
  <si>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</si>
  <si>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</si>
  <si>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</si>
  <si>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</si>
  <si>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</si>
  <si>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</si>
  <si>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</si>
  <si>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</si>
  <si>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</si>
  <si>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</si>
  <si>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</si>
  <si>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</si>
  <si>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</si>
  <si>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</si>
  <si>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</si>
  <si>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</si>
  <si>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</si>
  <si>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</si>
  <si>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</si>
  <si>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</si>
  <si>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</si>
  <si>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</si>
  <si>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</si>
  <si>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</si>
  <si>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</si>
  <si>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</si>
  <si>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</si>
  <si>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</si>
  <si>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</si>
  <si>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</si>
  <si>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</si>
  <si>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</si>
  <si>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</si>
  <si>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</si>
  <si>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</si>
  <si>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</si>
  <si>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</si>
  <si>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</si>
  <si>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</si>
  <si>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</si>
  <si>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</si>
  <si>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</si>
  <si>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</si>
  <si>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</si>
  <si>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</si>
  <si>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</si>
  <si>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</si>
  <si>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</si>
  <si>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</si>
  <si>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</si>
  <si>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</si>
  <si>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</si>
  <si>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</si>
  <si>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</si>
  <si>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</si>
  <si>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</si>
  <si>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</si>
  <si>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</si>
  <si>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</si>
  <si>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</si>
  <si>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</si>
  <si>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</si>
  <si>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</si>
  <si>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</si>
  <si>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</si>
  <si>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</si>
  <si>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</si>
  <si>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</si>
  <si>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</si>
  <si>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</si>
  <si>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</si>
  <si>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</si>
  <si>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</si>
  <si>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</si>
  <si>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</si>
  <si>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</si>
  <si>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</si>
  <si>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</si>
  <si>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</si>
  <si>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</si>
  <si>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</si>
  <si>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</si>
  <si>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</si>
  <si>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</si>
  <si>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</si>
  <si>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</si>
  <si>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</si>
  <si>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</si>
  <si>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</si>
  <si>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</si>
  <si>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</si>
  <si>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</si>
  <si>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</si>
  <si>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</si>
  <si>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</si>
  <si>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</si>
  <si>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</si>
  <si>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</si>
  <si>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</si>
  <si>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</si>
  <si>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</si>
  <si>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</si>
  <si>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</si>
  <si>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</si>
  <si>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</si>
  <si>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</si>
  <si>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</si>
  <si>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</si>
  <si>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</si>
  <si>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</si>
  <si>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</si>
  <si>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</si>
  <si>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</si>
  <si>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</si>
  <si>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</si>
  <si>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</si>
  <si>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</si>
  <si>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</si>
  <si>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</si>
  <si>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</si>
  <si>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</si>
  <si>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</si>
  <si>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</si>
  <si>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</si>
  <si>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</si>
  <si>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</si>
  <si>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</si>
  <si>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</si>
  <si>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</si>
  <si>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</si>
  <si>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</si>
  <si>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</si>
  <si>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</si>
  <si>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</si>
  <si>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</si>
  <si>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</si>
  <si>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</si>
  <si>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</si>
  <si>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</si>
  <si>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</si>
  <si>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</si>
  <si>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</si>
  <si>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</si>
  <si>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</si>
  <si>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</si>
  <si>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</si>
  <si>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</si>
  <si>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</si>
  <si>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</si>
  <si>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</si>
  <si>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</si>
  <si>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</si>
  <si>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</si>
  <si>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</si>
  <si>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</si>
  <si>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</si>
  <si>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</si>
  <si>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</si>
  <si>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</si>
  <si>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</si>
  <si>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</si>
  <si>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</si>
  <si>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</si>
  <si>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</si>
  <si>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</si>
  <si>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</si>
  <si>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</si>
  <si>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</si>
  <si>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</si>
  <si>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</si>
  <si>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</si>
  <si>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</si>
  <si>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</si>
  <si>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</si>
  <si>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</si>
  <si>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</si>
  <si>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</si>
  <si>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</si>
  <si>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</si>
  <si>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</si>
  <si>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</si>
  <si>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</si>
  <si>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</si>
  <si>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</si>
  <si>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</si>
  <si>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</si>
  <si>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</si>
  <si>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</si>
  <si>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</si>
  <si>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</si>
  <si>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</si>
  <si>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</si>
  <si>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</si>
  <si>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</si>
  <si>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</si>
  <si>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</si>
  <si>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</si>
  <si>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</si>
  <si>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</si>
  <si>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</si>
  <si>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</si>
  <si>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</si>
  <si>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</si>
  <si>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</si>
  <si>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</si>
  <si>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</si>
  <si>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</si>
  <si>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</si>
  <si>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</si>
  <si>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</si>
  <si>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</si>
  <si>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</si>
  <si>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</si>
  <si>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</si>
  <si>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</si>
  <si>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</si>
  <si>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</si>
  <si>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</si>
  <si>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</si>
  <si>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</si>
  <si>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</si>
  <si>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</si>
  <si>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</si>
  <si>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</si>
  <si>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</si>
  <si>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</si>
  <si>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</si>
  <si>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</si>
  <si>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</si>
  <si>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</si>
  <si>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</si>
  <si>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</si>
  <si>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</si>
  <si>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</si>
  <si>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</si>
  <si>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</si>
  <si>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</si>
  <si>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</si>
  <si>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</si>
  <si>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</si>
  <si>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</si>
  <si>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</si>
  <si>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</si>
  <si>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</si>
  <si>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</si>
  <si>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</si>
  <si>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</si>
  <si>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</si>
  <si>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</si>
  <si>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</si>
  <si>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</si>
  <si>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</si>
  <si>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</si>
  <si>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</si>
  <si>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</si>
  <si>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</si>
  <si>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</si>
  <si>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</si>
  <si>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</si>
  <si>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</si>
  <si>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</si>
  <si>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</si>
  <si>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</si>
  <si>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</si>
  <si>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</si>
  <si>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</si>
  <si>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</si>
  <si>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</si>
  <si>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</si>
  <si>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</si>
  <si>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</si>
  <si>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</si>
  <si>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</si>
  <si>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</si>
  <si>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</si>
  <si>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</si>
  <si>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</si>
  <si>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</si>
  <si>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</si>
  <si>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</si>
  <si>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</si>
  <si>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</si>
  <si>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</si>
  <si>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</si>
  <si>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</si>
  <si>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</si>
  <si>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</si>
  <si>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</si>
  <si>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</si>
  <si>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</si>
  <si>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</si>
  <si>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</si>
  <si>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</si>
  <si>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</si>
  <si>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</si>
  <si>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</si>
  <si>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</si>
  <si>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</si>
  <si>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</si>
  <si>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</si>
  <si>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</si>
  <si>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</si>
  <si>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</si>
  <si>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</si>
  <si>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</si>
  <si>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</si>
  <si>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</si>
  <si>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</si>
  <si>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</si>
  <si>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</si>
  <si>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</si>
  <si>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</si>
  <si>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</si>
  <si>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</si>
  <si>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</si>
  <si>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</si>
  <si>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</si>
  <si>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</si>
  <si>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</si>
  <si>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</si>
  <si>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</si>
  <si>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</si>
  <si>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</si>
  <si>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</si>
  <si>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</si>
  <si>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</si>
  <si>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</si>
  <si>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</si>
  <si>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</si>
  <si>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</si>
  <si>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</si>
  <si>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</si>
  <si>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</si>
  <si>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</si>
  <si>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</si>
  <si>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</si>
  <si>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</si>
  <si>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</si>
  <si>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</si>
  <si>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</si>
  <si>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</si>
  <si>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</si>
  <si>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</si>
  <si>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</si>
  <si>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</si>
  <si>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</si>
  <si>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</si>
  <si>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</si>
  <si>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</si>
  <si>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</si>
  <si>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</si>
  <si>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</si>
  <si>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</si>
  <si>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</si>
  <si>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</si>
  <si>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</si>
  <si>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</si>
  <si>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</si>
  <si>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</si>
  <si>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</si>
  <si>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</si>
  <si>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</si>
  <si>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</si>
  <si>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</si>
  <si>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</si>
  <si>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</si>
  <si>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</si>
  <si>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</si>
  <si>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</si>
  <si>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</si>
  <si>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</si>
  <si>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</si>
  <si>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</si>
  <si>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</si>
  <si>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</si>
  <si>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</si>
  <si>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</si>
  <si>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</si>
  <si>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</si>
  <si>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</si>
  <si>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</si>
  <si>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</si>
  <si>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</si>
  <si>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</si>
  <si>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</si>
  <si>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</si>
  <si>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</si>
  <si>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</si>
  <si>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</si>
  <si>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</si>
  <si>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</si>
  <si>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</si>
  <si>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</si>
  <si>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</si>
  <si>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</si>
  <si>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</si>
  <si>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</si>
  <si>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</si>
  <si>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</si>
  <si>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</si>
  <si>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</si>
  <si>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</si>
  <si>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</si>
  <si>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</si>
  <si>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</si>
  <si>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</si>
  <si>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</si>
  <si>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</si>
  <si>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</si>
  <si>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</si>
  <si>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</si>
  <si>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</si>
  <si>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</si>
  <si>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</si>
  <si>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</si>
  <si>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</si>
  <si>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</si>
  <si>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</si>
  <si>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</si>
  <si>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</si>
  <si>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</si>
  <si>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</si>
  <si>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</si>
  <si>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</si>
  <si>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</si>
  <si>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</si>
  <si>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</si>
  <si>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</si>
  <si>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</si>
  <si>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</si>
  <si>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</si>
  <si>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</si>
  <si>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</si>
  <si>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</si>
  <si>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</si>
  <si>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</si>
  <si>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</si>
  <si>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</si>
  <si>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</si>
  <si>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</si>
  <si>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</si>
  <si>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</si>
  <si>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</si>
  <si>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</si>
  <si>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</si>
  <si>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</si>
  <si>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</si>
  <si>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</si>
  <si>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</si>
  <si>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</si>
  <si>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</si>
  <si>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</si>
  <si>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</si>
  <si>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</si>
  <si>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</si>
  <si>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</si>
  <si>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</si>
  <si>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</si>
  <si>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</si>
  <si>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</si>
  <si>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</si>
  <si>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</si>
  <si>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</si>
  <si>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</si>
  <si>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</si>
  <si>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</si>
  <si>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</si>
  <si>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</si>
  <si>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</si>
  <si>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</si>
  <si>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</si>
  <si>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</si>
  <si>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</si>
  <si>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</si>
  <si>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</si>
  <si>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</si>
  <si>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</si>
  <si>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</si>
  <si>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</si>
  <si>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</si>
  <si>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</si>
  <si>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</si>
  <si>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</si>
  <si>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</si>
  <si>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</si>
  <si>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</si>
  <si>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</si>
  <si>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</si>
  <si>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</si>
  <si>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</si>
  <si>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</si>
  <si>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</si>
  <si>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</si>
  <si>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</si>
  <si>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</si>
  <si>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</si>
  <si>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</si>
  <si>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</si>
  <si>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</si>
  <si>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</si>
  <si>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</si>
  <si>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</si>
  <si>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</si>
  <si>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</si>
  <si>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</si>
  <si>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</si>
  <si>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</si>
  <si>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</si>
  <si>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</si>
  <si>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</si>
  <si>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</si>
  <si>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</si>
  <si>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</si>
  <si>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</si>
  <si>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</si>
  <si>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</si>
  <si>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</si>
  <si>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</si>
  <si>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</si>
  <si>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</si>
  <si>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</si>
  <si>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</si>
  <si>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</si>
  <si>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</si>
  <si>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</si>
  <si>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</si>
  <si>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</si>
  <si>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</si>
  <si>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</si>
  <si>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</si>
  <si>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</si>
  <si>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</si>
  <si>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</si>
  <si>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</si>
  <si>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</si>
  <si>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</si>
  <si>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</si>
  <si>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</si>
  <si>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</si>
  <si>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</si>
  <si>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</si>
  <si>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</si>
  <si>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</si>
  <si>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</si>
  <si>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</si>
  <si>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</si>
  <si>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</si>
  <si>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</si>
  <si>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</si>
  <si>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</si>
  <si>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</si>
  <si>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</si>
  <si>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</si>
  <si>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</si>
  <si>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</si>
  <si>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</si>
  <si>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</si>
  <si>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</si>
  <si>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</si>
  <si>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</si>
  <si>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</si>
  <si>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</si>
  <si>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</si>
  <si>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</si>
  <si>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</si>
  <si>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</si>
  <si>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</si>
  <si>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</si>
  <si>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</si>
  <si>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</si>
  <si>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</si>
  <si>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</si>
  <si>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</si>
  <si>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</si>
  <si>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</si>
  <si>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</si>
  <si>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</si>
  <si>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</si>
  <si>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</si>
  <si>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</si>
  <si>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</si>
  <si>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</si>
  <si>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</si>
  <si>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</si>
  <si>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</si>
  <si>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</si>
  <si>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</si>
  <si>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</si>
  <si>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</si>
  <si>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</si>
  <si>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</si>
  <si>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</si>
  <si>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</si>
  <si>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</si>
  <si>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</si>
  <si>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</si>
  <si>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</si>
  <si>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</si>
  <si>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</si>
  <si>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</si>
  <si>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</si>
  <si>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</si>
  <si>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</si>
  <si>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</si>
  <si>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</si>
  <si>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</si>
  <si>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</si>
  <si>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</si>
  <si>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</si>
  <si>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</si>
  <si>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</si>
  <si>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</si>
  <si>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</si>
  <si>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</si>
  <si>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</si>
  <si>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</si>
  <si>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</si>
  <si>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</si>
  <si>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</si>
  <si>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</si>
  <si>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</si>
  <si>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</si>
  <si>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</si>
  <si>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</si>
  <si>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</si>
  <si>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</si>
  <si>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</si>
  <si>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</si>
  <si>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</si>
  <si>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</si>
  <si>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</si>
  <si>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</si>
  <si>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</si>
  <si>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</si>
  <si>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</si>
  <si>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</si>
  <si>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</si>
  <si>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</si>
  <si>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</si>
  <si>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</si>
  <si>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</si>
  <si>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</si>
  <si>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</si>
  <si>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</si>
  <si>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</si>
  <si>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</si>
  <si>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</si>
  <si>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</si>
  <si>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</si>
  <si>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</si>
  <si>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</si>
  <si>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</si>
  <si>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</si>
  <si>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</si>
  <si>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</si>
  <si>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</si>
  <si>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</si>
  <si>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</si>
  <si>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</si>
  <si>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</si>
  <si>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</si>
  <si>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</si>
  <si>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</si>
  <si>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</si>
  <si>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</si>
  <si>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</si>
  <si>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</si>
  <si>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</si>
  <si>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</si>
  <si>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</si>
  <si>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</si>
  <si>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</si>
  <si>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</si>
  <si>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</si>
  <si>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</si>
  <si>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</si>
  <si>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</si>
  <si>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</si>
  <si>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</si>
  <si>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</si>
  <si>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</si>
  <si>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</si>
  <si>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</si>
  <si>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</si>
  <si>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</si>
  <si>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</si>
  <si>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</si>
  <si>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</si>
  <si>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</si>
  <si>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</si>
  <si>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</si>
  <si>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</si>
  <si>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</si>
  <si>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</si>
  <si>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</si>
  <si>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</si>
  <si>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</si>
  <si>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</si>
  <si>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</si>
  <si>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</si>
  <si>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</si>
  <si>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</si>
  <si>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</si>
  <si>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</si>
  <si>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</si>
  <si>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</si>
  <si>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</si>
  <si>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</si>
  <si>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</si>
  <si>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</si>
  <si>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</si>
  <si>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</si>
  <si>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</si>
  <si>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</si>
  <si>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</si>
  <si>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</si>
  <si>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</si>
  <si>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</si>
  <si>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</si>
  <si>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</si>
  <si>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</si>
  <si>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</si>
  <si>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</si>
  <si>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</si>
  <si>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</si>
  <si>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</si>
  <si>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</si>
  <si>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</si>
  <si>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</si>
  <si>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</si>
  <si>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</si>
  <si>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</si>
  <si>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</si>
  <si>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</si>
  <si>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</si>
  <si>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</si>
  <si>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</si>
  <si>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</si>
  <si>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</si>
  <si>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</si>
  <si>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</si>
  <si>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</si>
  <si>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</si>
  <si>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</si>
  <si>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</si>
  <si>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</si>
  <si>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</si>
  <si>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</si>
  <si>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</si>
  <si>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</si>
  <si>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</si>
  <si>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</si>
  <si>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</si>
  <si>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</si>
  <si>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</si>
  <si>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</si>
  <si>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</si>
  <si>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</si>
  <si>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</si>
  <si>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</si>
  <si>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</si>
  <si>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</si>
  <si>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</si>
  <si>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</si>
  <si>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</si>
  <si>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</si>
  <si>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</si>
  <si>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</si>
  <si>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</si>
  <si>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</si>
  <si>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</si>
  <si>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</si>
  <si>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</si>
  <si>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</si>
  <si>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</si>
  <si>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</si>
  <si>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</si>
  <si>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</si>
  <si>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</si>
  <si>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</si>
  <si>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</si>
  <si>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</si>
  <si>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</si>
  <si>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</si>
  <si>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</si>
  <si>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</si>
  <si>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</si>
  <si>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</si>
  <si>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</si>
  <si>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</si>
  <si>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</si>
  <si>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</si>
  <si>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</si>
  <si>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</si>
  <si>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</si>
  <si>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</si>
  <si>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</si>
  <si>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</si>
  <si>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</si>
  <si>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</si>
  <si>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</si>
  <si>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</si>
  <si>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</si>
  <si>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</si>
  <si>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</si>
  <si>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</si>
  <si>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</si>
  <si>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</si>
  <si>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</si>
  <si>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</si>
  <si>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</si>
  <si>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</si>
  <si>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</si>
  <si>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</si>
  <si>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</si>
  <si>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</si>
  <si>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</si>
  <si>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</si>
  <si>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</si>
  <si>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</si>
  <si>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</si>
  <si>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</si>
  <si>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</si>
  <si>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</si>
  <si>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</si>
  <si>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</si>
  <si>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</si>
  <si>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</si>
  <si>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</si>
  <si>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</si>
  <si>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</si>
  <si>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</si>
  <si>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</si>
  <si>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</si>
  <si>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</si>
  <si>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</si>
  <si>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</si>
  <si>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</si>
  <si>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</si>
  <si>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</si>
  <si>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</si>
  <si>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</si>
  <si>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</si>
  <si>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</si>
  <si>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</si>
  <si>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</si>
  <si>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</si>
  <si>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</si>
  <si>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</si>
  <si>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</si>
  <si>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</si>
  <si>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</si>
  <si>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</si>
  <si>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</si>
  <si>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</si>
  <si>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</si>
  <si>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</si>
  <si>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</si>
  <si>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</si>
  <si>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</si>
  <si>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</si>
  <si>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</si>
  <si>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</si>
  <si>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</si>
  <si>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</si>
  <si>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</si>
  <si>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</si>
  <si>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</si>
  <si>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</si>
  <si>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</si>
  <si>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</si>
  <si>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</si>
  <si>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</si>
  <si>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</si>
  <si>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</si>
  <si>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</si>
  <si>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</si>
  <si>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</si>
  <si>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</si>
  <si>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</si>
  <si>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</si>
  <si>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</si>
  <si>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</si>
  <si>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</si>
  <si>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</si>
  <si>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</si>
  <si>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</si>
  <si>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</si>
  <si>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</si>
  <si>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</si>
  <si>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</si>
  <si>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</si>
  <si>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</si>
  <si>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</si>
  <si>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</si>
  <si>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</si>
  <si>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</si>
  <si>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</si>
  <si>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</si>
  <si>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</si>
  <si>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</si>
  <si>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</si>
  <si>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</si>
  <si>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</si>
  <si>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</si>
  <si>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</si>
  <si>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</si>
  <si>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</si>
  <si>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</si>
  <si>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</si>
  <si>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</si>
  <si>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</si>
  <si>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</si>
  <si>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</si>
  <si>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</si>
  <si>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</si>
  <si>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</si>
  <si>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</si>
  <si>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</si>
  <si>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</si>
  <si>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</si>
  <si>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</si>
  <si>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</si>
  <si>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</si>
  <si>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</si>
  <si>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</si>
  <si>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</si>
  <si>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</si>
  <si>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</si>
  <si>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</si>
  <si>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</si>
  <si>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</si>
  <si>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</si>
  <si>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</si>
  <si>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</si>
  <si>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</si>
  <si>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</si>
  <si>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</si>
  <si>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</si>
  <si>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</si>
  <si>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</si>
  <si>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</si>
  <si>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</si>
  <si>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</si>
  <si>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</si>
  <si>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</si>
  <si>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</si>
  <si>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</si>
  <si>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</si>
  <si>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</si>
  <si>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</si>
  <si>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</si>
  <si>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</si>
  <si>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</si>
  <si>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</si>
  <si>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</si>
  <si>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</si>
  <si>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</si>
  <si>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</si>
  <si>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</si>
  <si>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</si>
  <si>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</si>
  <si>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</si>
  <si>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</si>
  <si>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</si>
  <si>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</si>
  <si>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</si>
  <si>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</si>
  <si>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</si>
  <si>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</si>
  <si>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</si>
  <si>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</si>
  <si>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</si>
  <si>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</si>
  <si>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</si>
  <si>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</si>
  <si>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</si>
  <si>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</si>
  <si>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</si>
  <si>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</si>
  <si>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</si>
  <si>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</si>
  <si>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</si>
  <si>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</si>
  <si>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</si>
  <si>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</si>
  <si>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</si>
  <si>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</si>
  <si>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</si>
  <si>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</si>
  <si>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</si>
  <si>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</si>
  <si>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</si>
  <si>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</si>
  <si>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</si>
  <si>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</si>
  <si>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</si>
  <si>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</si>
  <si>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</si>
  <si>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</si>
  <si>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</si>
  <si>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</si>
  <si>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</si>
  <si>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</si>
  <si>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</si>
  <si>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</si>
  <si>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</si>
  <si>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</si>
  <si>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</si>
  <si>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</si>
  <si>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</si>
  <si>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</si>
  <si>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</si>
  <si>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</si>
  <si>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</si>
  <si>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</si>
  <si>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</si>
  <si>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</si>
  <si>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</si>
  <si>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</si>
  <si>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</si>
  <si>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</si>
  <si>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</si>
  <si>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</si>
  <si>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</si>
  <si>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</si>
  <si>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</si>
  <si>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</si>
  <si>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</si>
  <si>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</si>
  <si>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</si>
  <si>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</si>
  <si>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</si>
  <si>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</si>
  <si>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</si>
  <si>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</si>
  <si>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</si>
  <si>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</si>
  <si>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</si>
  <si>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</si>
  <si>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</si>
  <si>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</si>
  <si>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</si>
  <si>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</si>
  <si>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</si>
  <si>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</si>
  <si>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</si>
  <si>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</si>
  <si>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</si>
  <si>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</si>
  <si>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</si>
  <si>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</si>
  <si>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</si>
  <si>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</si>
  <si>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</si>
  <si>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</si>
  <si>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</si>
  <si>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</si>
  <si>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</si>
  <si>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</si>
  <si>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</si>
  <si>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</si>
  <si>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</si>
  <si>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</si>
  <si>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</si>
  <si>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</si>
  <si>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</si>
  <si>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</si>
  <si>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</si>
  <si>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</si>
  <si>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</si>
  <si>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</si>
  <si>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</si>
  <si>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</si>
  <si>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</si>
  <si>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</si>
  <si>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</si>
  <si>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</si>
  <si>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</si>
  <si>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</si>
  <si>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</si>
  <si>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</si>
  <si>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</si>
  <si>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</si>
  <si>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</si>
  <si>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</si>
  <si>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</si>
  <si>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</si>
  <si>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</si>
  <si>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</si>
  <si>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</si>
  <si>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</si>
  <si>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</si>
  <si>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</si>
  <si>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</si>
  <si>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</si>
  <si>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</si>
  <si>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</si>
  <si>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</si>
  <si>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</si>
  <si>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</si>
  <si>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</si>
  <si>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</si>
  <si>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</si>
  <si>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</si>
  <si>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</si>
  <si>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</si>
  <si>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</si>
  <si>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</si>
  <si>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</si>
  <si>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</si>
  <si>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</si>
  <si>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</si>
  <si>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</si>
  <si>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</si>
  <si>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</si>
  <si>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</si>
  <si>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</si>
  <si>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</si>
  <si>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</si>
  <si>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</si>
  <si>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</si>
  <si>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</si>
  <si>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</si>
  <si>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</si>
  <si>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</si>
  <si>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</si>
  <si>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</si>
  <si>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</si>
  <si>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</si>
  <si>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</si>
  <si>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</si>
  <si>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</si>
  <si>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</si>
  <si>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</si>
  <si>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</si>
  <si>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</si>
  <si>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</si>
  <si>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</si>
  <si>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</si>
  <si>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</si>
  <si>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</si>
  <si>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</si>
  <si>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</si>
  <si>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</si>
  <si>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</si>
  <si>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</si>
  <si>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</si>
  <si>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</si>
  <si>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</si>
  <si>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</si>
  <si>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</si>
  <si>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</si>
  <si>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</si>
  <si>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</si>
  <si>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</si>
  <si>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</si>
  <si>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</si>
  <si>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</si>
  <si>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</si>
  <si>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</si>
  <si>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</si>
  <si>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</si>
  <si>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</si>
  <si>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</si>
  <si>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</si>
  <si>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</si>
  <si>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</si>
  <si>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</si>
  <si>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</si>
  <si>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</si>
  <si>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</si>
  <si>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</si>
  <si>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</si>
  <si>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</si>
  <si>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</si>
  <si>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</si>
  <si>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</si>
  <si>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</si>
  <si>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</si>
  <si>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</si>
  <si>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</si>
  <si>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</si>
  <si>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</si>
  <si>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</si>
  <si>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</si>
  <si>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</si>
  <si>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</si>
  <si>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</si>
  <si>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</si>
  <si>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</si>
  <si>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</si>
  <si>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</si>
  <si>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</si>
  <si>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</si>
  <si>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</si>
  <si>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</si>
  <si>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</si>
  <si>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</si>
  <si>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</si>
  <si>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</si>
  <si>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</si>
  <si>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</si>
  <si>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</si>
  <si>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</si>
  <si>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</si>
  <si>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</si>
  <si>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</si>
  <si>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</si>
  <si>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</si>
  <si>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</si>
  <si>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</si>
  <si>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</si>
  <si>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</si>
  <si>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</si>
  <si>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</si>
  <si>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</si>
  <si>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</si>
  <si>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</si>
  <si>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</si>
  <si>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</si>
  <si>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</si>
  <si>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</si>
  <si>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</si>
  <si>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</si>
  <si>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</si>
  <si>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</si>
  <si>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</si>
  <si>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</si>
  <si>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</si>
  <si>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</si>
  <si>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</si>
  <si>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</si>
  <si>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</si>
  <si>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</si>
  <si>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</si>
  <si>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</si>
  <si>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</si>
  <si>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</si>
  <si>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</si>
  <si>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</si>
  <si>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</si>
  <si>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</si>
  <si>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</si>
  <si>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</si>
  <si>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</si>
  <si>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</si>
  <si>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</si>
  <si>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</si>
  <si>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</si>
  <si>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</si>
  <si>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</si>
  <si>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</si>
  <si>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</si>
  <si>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</si>
  <si>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</si>
  <si>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</si>
  <si>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</si>
  <si>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</si>
  <si>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</si>
  <si>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</si>
  <si>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</si>
  <si>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</si>
  <si>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</si>
  <si>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</si>
  <si>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</si>
  <si>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</si>
  <si>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</si>
  <si>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</si>
  <si>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</si>
  <si>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</si>
  <si>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</si>
  <si>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</si>
  <si>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</si>
  <si>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</si>
  <si>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</si>
  <si>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</si>
  <si>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</si>
  <si>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</si>
  <si>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</si>
  <si>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</si>
  <si>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</si>
  <si>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</si>
  <si>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</si>
  <si>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</si>
  <si>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</si>
  <si>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</si>
  <si>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</si>
  <si>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</si>
  <si>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</si>
  <si>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</si>
  <si>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</si>
  <si>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</si>
  <si>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</si>
  <si>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</si>
  <si>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</si>
  <si>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</si>
  <si>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</si>
  <si>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</si>
  <si>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</si>
  <si>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</si>
  <si>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</si>
  <si>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</si>
  <si>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</si>
  <si>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</si>
  <si>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</si>
  <si>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</si>
  <si>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</si>
  <si>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</si>
  <si>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</si>
  <si>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</si>
  <si>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</si>
  <si>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</si>
  <si>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</si>
  <si>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</si>
  <si>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</si>
  <si>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</si>
  <si>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</si>
  <si>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</si>
  <si>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</si>
  <si>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</si>
  <si>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</si>
  <si>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</si>
  <si>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</si>
  <si>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</si>
  <si>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</si>
  <si>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</si>
  <si>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</si>
  <si>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</si>
  <si>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</si>
  <si>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</si>
  <si>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</si>
  <si>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</si>
  <si>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</si>
  <si>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</si>
  <si>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</si>
  <si>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</si>
  <si>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</si>
  <si>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</si>
  <si>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</si>
  <si>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</si>
  <si>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</si>
  <si>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</si>
  <si>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</si>
  <si>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</si>
  <si>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</si>
  <si>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</si>
  <si>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</si>
  <si>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</si>
  <si>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</si>
  <si>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</si>
  <si>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</si>
  <si>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</si>
  <si>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</si>
  <si>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</si>
  <si>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</si>
  <si>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</si>
  <si>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</si>
  <si>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</si>
  <si>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</si>
  <si>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</si>
  <si>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</si>
  <si>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</si>
  <si>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</si>
  <si>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</si>
  <si>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</si>
  <si>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</si>
  <si>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</si>
  <si>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</si>
  <si>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</si>
  <si>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</si>
  <si>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</si>
  <si>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</si>
  <si>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</si>
  <si>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</si>
  <si>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</si>
  <si>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</si>
  <si>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</si>
  <si>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</si>
  <si>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</si>
  <si>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</si>
  <si>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</si>
  <si>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</si>
  <si>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</si>
  <si>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</si>
  <si>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</si>
  <si>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</si>
  <si>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</si>
  <si>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</si>
  <si>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</si>
  <si>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</si>
  <si>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</si>
  <si>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</si>
  <si>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</si>
  <si>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</si>
  <si>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</si>
  <si>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</si>
  <si>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</si>
  <si>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</si>
  <si>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</si>
  <si>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</si>
  <si>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</si>
  <si>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</si>
  <si>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</si>
  <si>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</si>
  <si>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</si>
  <si>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</si>
  <si>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</si>
  <si>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</si>
  <si>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</si>
  <si>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</si>
  <si>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</si>
  <si>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</si>
  <si>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</si>
  <si>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</si>
  <si>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</si>
  <si>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</si>
  <si>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</si>
  <si>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</si>
  <si>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</si>
  <si>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</si>
  <si>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</si>
  <si>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</si>
  <si>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</si>
  <si>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</si>
  <si>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</si>
  <si>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</si>
  <si>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</si>
  <si>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</si>
  <si>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</si>
  <si>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</si>
  <si>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</si>
  <si>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</si>
  <si>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</si>
  <si>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</si>
  <si>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</si>
  <si>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</si>
  <si>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</si>
  <si>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</si>
  <si>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</si>
  <si>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</si>
  <si>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</si>
  <si>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</si>
  <si>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</si>
  <si>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</si>
  <si>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</si>
  <si>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</si>
  <si>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</si>
  <si>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</si>
  <si>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</si>
  <si>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</si>
  <si>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</si>
  <si>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</si>
  <si>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</si>
  <si>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</si>
  <si>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</si>
  <si>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</si>
  <si>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</si>
  <si>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</si>
  <si>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</si>
  <si>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</si>
  <si>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</si>
  <si>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</si>
  <si>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</si>
  <si>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</si>
  <si>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</si>
  <si>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</si>
  <si>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</si>
  <si>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</si>
  <si>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</si>
  <si>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</si>
  <si>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</si>
  <si>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</si>
  <si>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</si>
  <si>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</si>
  <si>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</si>
  <si>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</si>
  <si>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</si>
  <si>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</si>
  <si>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</si>
  <si>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</si>
  <si>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</si>
  <si>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</si>
  <si>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</si>
  <si>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</si>
  <si>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</si>
  <si>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</si>
  <si>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</si>
  <si>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</si>
  <si>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</si>
  <si>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</si>
  <si>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</si>
  <si>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</si>
  <si>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</si>
  <si>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</si>
  <si>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</si>
  <si>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</si>
  <si>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</si>
  <si>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</si>
  <si>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</si>
  <si>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</si>
  <si>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</si>
  <si>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</si>
  <si>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</si>
  <si>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</si>
  <si>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</si>
  <si>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</si>
  <si>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</si>
  <si>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</si>
  <si>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</si>
  <si>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</si>
  <si>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</si>
  <si>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</si>
  <si>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</si>
  <si>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</si>
  <si>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</si>
  <si>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</si>
  <si>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</si>
  <si>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</si>
  <si>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</si>
  <si>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</si>
  <si>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</si>
  <si>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</si>
  <si>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</si>
  <si>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</si>
  <si>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</si>
  <si>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</si>
  <si>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</si>
  <si>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</si>
  <si>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</si>
  <si>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</si>
  <si>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</si>
  <si>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</si>
  <si>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</si>
  <si>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</si>
  <si>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</si>
  <si>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</si>
  <si>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</si>
  <si>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</si>
  <si>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</si>
  <si>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</si>
  <si>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</si>
  <si>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</si>
  <si>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</si>
  <si>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</si>
  <si>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</si>
  <si>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</si>
  <si>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</si>
  <si>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</si>
  <si>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</si>
  <si>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</si>
  <si>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</si>
  <si>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</si>
  <si>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</si>
  <si>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</si>
  <si>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</si>
  <si>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</si>
  <si>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</si>
  <si>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</si>
  <si>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</si>
  <si>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</si>
  <si>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</si>
  <si>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</si>
  <si>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</si>
  <si>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</si>
  <si>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</si>
  <si>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</si>
  <si>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</si>
  <si>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</si>
  <si>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</si>
  <si>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</si>
  <si>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</si>
  <si>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</si>
  <si>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</si>
  <si>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</si>
  <si>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</si>
  <si>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</si>
  <si>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</si>
  <si>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</si>
  <si>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</si>
  <si>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</si>
  <si>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</si>
  <si>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</si>
  <si>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</si>
  <si>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</si>
  <si>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</si>
  <si>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</si>
  <si>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</si>
  <si>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</si>
  <si>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</si>
  <si>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</si>
  <si>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</si>
  <si>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</si>
  <si>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</si>
  <si>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</si>
  <si>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</si>
  <si>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</si>
  <si>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</si>
  <si>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</si>
  <si>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</si>
  <si>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</si>
  <si>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</si>
  <si>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</si>
  <si>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</si>
  <si>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</si>
  <si>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</si>
  <si>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</si>
  <si>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</si>
  <si>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</si>
  <si>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</si>
  <si>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</si>
  <si>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</si>
  <si>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</si>
  <si>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</si>
  <si>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</si>
  <si>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</si>
  <si>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</si>
  <si>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</si>
  <si>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</si>
  <si>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</si>
  <si>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</si>
  <si>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</si>
  <si>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</si>
  <si>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</si>
  <si>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</si>
  <si>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</si>
  <si>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</si>
  <si>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</si>
  <si>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</si>
  <si>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</si>
  <si>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</si>
  <si>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</si>
  <si>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</si>
  <si>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</si>
  <si>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</si>
  <si>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</si>
  <si>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</si>
  <si>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</si>
  <si>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</si>
  <si>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</si>
  <si>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</si>
  <si>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</si>
  <si>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</si>
  <si>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</si>
  <si>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</si>
  <si>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</si>
  <si>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</si>
  <si>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</si>
  <si>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</si>
  <si>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</si>
  <si>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</si>
  <si>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</si>
  <si>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</si>
  <si>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</si>
  <si>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</si>
  <si>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</si>
  <si>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</si>
  <si>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</si>
  <si>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</si>
  <si>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</si>
  <si>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</si>
  <si>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</si>
  <si>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</si>
  <si>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</si>
  <si>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</si>
  <si>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</si>
  <si>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</si>
  <si>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</si>
  <si>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</si>
  <si>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</si>
  <si>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</si>
  <si>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</si>
  <si>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</si>
  <si>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</si>
  <si>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</si>
  <si>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</si>
  <si>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</si>
  <si>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</si>
  <si>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</si>
  <si>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</si>
  <si>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</si>
  <si>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</si>
  <si>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</si>
  <si>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</si>
  <si>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</si>
  <si>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</si>
  <si>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</si>
  <si>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</si>
  <si>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</si>
  <si>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</si>
  <si>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</si>
  <si>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</si>
  <si>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</si>
  <si>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</si>
  <si>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</si>
  <si>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</si>
  <si>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</si>
  <si>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</si>
  <si>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</si>
  <si>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</si>
  <si>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</si>
  <si>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</si>
  <si>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</si>
  <si>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</si>
  <si>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</si>
  <si>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</si>
  <si>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</si>
  <si>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</si>
  <si>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</si>
  <si>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</si>
  <si>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</si>
  <si>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</si>
  <si>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</si>
  <si>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</si>
  <si>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</si>
  <si>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</si>
  <si>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</si>
  <si>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</si>
  <si>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</si>
  <si>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</si>
  <si>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</si>
  <si>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</si>
  <si>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</si>
  <si>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</si>
  <si>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</si>
  <si>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</si>
  <si>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</si>
  <si>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</si>
  <si>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</si>
  <si>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</si>
  <si>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</si>
  <si>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</si>
  <si>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</si>
  <si>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</si>
  <si>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</si>
  <si>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</si>
  <si>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</si>
  <si>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</si>
  <si>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</si>
  <si>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</si>
  <si>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</si>
  <si>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</si>
  <si>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</si>
  <si>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</si>
  <si>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</si>
  <si>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</si>
  <si>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</si>
  <si>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</si>
  <si>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</si>
  <si>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</si>
  <si>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</si>
  <si>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</si>
  <si>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</si>
  <si>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</si>
  <si>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</si>
  <si>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</si>
  <si>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</si>
  <si>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</si>
  <si>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</si>
  <si>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</si>
  <si>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</si>
  <si>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</si>
  <si>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</si>
  <si>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</si>
  <si>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</si>
  <si>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</si>
  <si>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</si>
  <si>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</si>
  <si>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</si>
  <si>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</si>
  <si>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</si>
  <si>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</si>
  <si>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</si>
  <si>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</si>
  <si>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</si>
  <si>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</si>
  <si>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</si>
  <si>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</si>
  <si>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</si>
  <si>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</si>
  <si>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</si>
  <si>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</si>
  <si>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</si>
  <si>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</si>
  <si>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</si>
  <si>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</si>
  <si>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</si>
  <si>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</si>
  <si>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</si>
  <si>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</si>
  <si>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</si>
  <si>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</si>
  <si>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</si>
  <si>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</si>
  <si>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</si>
  <si>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</si>
  <si>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</si>
  <si>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</si>
  <si>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</si>
  <si>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</si>
  <si>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</si>
  <si>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</si>
  <si>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</si>
  <si>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</si>
  <si>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</si>
  <si>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</si>
  <si>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</si>
  <si>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</si>
  <si>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</si>
  <si>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</si>
  <si>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</si>
  <si>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</si>
  <si>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</si>
  <si>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</si>
  <si>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</si>
  <si>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</si>
  <si>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</si>
  <si>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</si>
  <si>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</si>
  <si>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</si>
  <si>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</si>
  <si>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</si>
  <si>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</si>
  <si>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</si>
  <si>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</si>
  <si>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</si>
  <si>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</si>
  <si>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</si>
  <si>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</si>
  <si>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</si>
  <si>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</si>
  <si>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</si>
  <si>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</si>
  <si>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</si>
  <si>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</si>
  <si>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</si>
  <si>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</si>
  <si>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</si>
  <si>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</si>
  <si>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</si>
  <si>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</si>
  <si>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</si>
  <si>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</si>
  <si>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</si>
  <si>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</si>
  <si>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</si>
  <si>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</si>
  <si>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</si>
  <si>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</si>
  <si>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</si>
  <si>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</si>
  <si>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</si>
  <si>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</si>
  <si>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</si>
  <si>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</si>
  <si>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</si>
  <si>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</si>
  <si>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</si>
  <si>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</si>
  <si>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</si>
  <si>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</si>
  <si>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</si>
  <si>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</si>
  <si>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</si>
  <si>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</si>
  <si>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</si>
  <si>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</si>
  <si>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</si>
  <si>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</si>
  <si>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</si>
  <si>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</si>
  <si>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</si>
  <si>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</si>
  <si>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</si>
  <si>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</si>
  <si>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</si>
  <si>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</si>
  <si>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</si>
  <si>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</si>
  <si>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</si>
  <si>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</si>
  <si>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</si>
  <si>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</si>
  <si>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</si>
  <si>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</si>
  <si>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</si>
  <si>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</si>
  <si>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</si>
  <si>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</si>
  <si>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</si>
  <si>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</si>
  <si>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</si>
  <si>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</si>
  <si>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</si>
  <si>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</si>
  <si>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</si>
  <si>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</si>
  <si>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</si>
  <si>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</si>
  <si>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</si>
  <si>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</si>
  <si>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</si>
  <si>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</si>
  <si>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</si>
  <si>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</si>
  <si>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</si>
  <si>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</si>
  <si>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</si>
  <si>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</si>
  <si>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</si>
  <si>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</si>
  <si>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</si>
  <si>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</si>
  <si>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</si>
  <si>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</si>
  <si>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</si>
  <si>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</si>
  <si>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</si>
  <si>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</si>
  <si>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</si>
  <si>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</si>
  <si>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</si>
  <si>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</si>
  <si>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</si>
  <si>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</si>
  <si>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</si>
  <si>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</si>
  <si>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</si>
  <si>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</si>
  <si>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</si>
  <si>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</si>
  <si>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</si>
  <si>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</si>
  <si>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</si>
  <si>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</si>
  <si>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</si>
  <si>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</si>
  <si>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</si>
  <si>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</si>
  <si>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</si>
  <si>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</si>
  <si>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</si>
  <si>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</si>
  <si>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</si>
  <si>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</si>
  <si>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</si>
  <si>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</si>
  <si>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</si>
  <si>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</si>
  <si>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</si>
  <si>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</si>
  <si>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</si>
  <si>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</si>
  <si>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</si>
  <si>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</si>
  <si>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</si>
  <si>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</si>
  <si>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</si>
  <si>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</si>
  <si>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</si>
  <si>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</si>
  <si>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</si>
  <si>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</si>
  <si>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</si>
  <si>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</si>
  <si>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</si>
  <si>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</si>
  <si>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</si>
  <si>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</si>
  <si>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</si>
  <si>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</si>
  <si>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</si>
  <si>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</si>
  <si>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</si>
  <si>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</si>
  <si>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</si>
  <si>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</si>
  <si>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</si>
  <si>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</si>
  <si>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</si>
  <si>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</si>
  <si>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</si>
  <si>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</si>
  <si>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</si>
  <si>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</si>
  <si>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</si>
  <si>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</si>
  <si>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</si>
  <si>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</si>
  <si>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</si>
  <si>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</si>
  <si>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</si>
  <si>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</si>
  <si>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</si>
  <si>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</si>
  <si>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</si>
  <si>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</si>
  <si>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</si>
  <si>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</si>
  <si>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</si>
  <si>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</si>
  <si>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</si>
  <si>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</si>
  <si>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</si>
  <si>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</si>
  <si>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</si>
  <si>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</si>
  <si>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</si>
  <si>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</si>
  <si>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</si>
  <si>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</si>
  <si>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</si>
  <si>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</si>
  <si>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</si>
  <si>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</si>
  <si>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</si>
  <si>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</si>
  <si>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</si>
  <si>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</si>
  <si>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</si>
  <si>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</si>
  <si>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</si>
  <si>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</si>
  <si>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</si>
  <si>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</si>
  <si>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</si>
  <si>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</si>
  <si>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</si>
  <si>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</si>
  <si>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</si>
  <si>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</si>
  <si>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</si>
  <si>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</si>
  <si>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</si>
  <si>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</si>
  <si>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</si>
  <si>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</si>
  <si>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</si>
  <si>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</si>
  <si>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</si>
  <si>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</si>
  <si>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</si>
  <si>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</si>
  <si>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</si>
  <si>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</si>
  <si>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</si>
  <si>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</si>
  <si>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</si>
  <si>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</si>
  <si>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</si>
  <si>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</si>
  <si>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</si>
  <si>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</si>
  <si>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</si>
  <si>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</si>
  <si>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</si>
  <si>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</si>
  <si>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</si>
  <si>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</si>
  <si>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</si>
  <si>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</si>
  <si>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</si>
  <si>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</si>
  <si>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</si>
  <si>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</si>
  <si>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</si>
  <si>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</si>
  <si>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</si>
  <si>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</si>
  <si>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</si>
  <si>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</si>
  <si>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</si>
  <si>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</si>
  <si>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</si>
  <si>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</si>
  <si>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</si>
  <si>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</si>
  <si>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</si>
  <si>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</si>
  <si>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</si>
  <si>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</si>
  <si>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</si>
  <si>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</si>
  <si>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</si>
  <si>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</si>
  <si>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</si>
  <si>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</si>
  <si>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</si>
  <si>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</si>
  <si>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</si>
  <si>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</si>
  <si>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</si>
  <si>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</si>
  <si>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</si>
  <si>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</si>
  <si>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</si>
  <si>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</si>
  <si>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</si>
  <si>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</si>
  <si>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</si>
  <si>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</si>
  <si>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</si>
  <si>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</si>
  <si>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</si>
  <si>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</si>
  <si>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</si>
  <si>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</si>
  <si>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</si>
  <si>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</si>
  <si>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</si>
  <si>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</si>
  <si>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</si>
  <si>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</si>
  <si>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</si>
  <si>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</si>
  <si>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</si>
  <si>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</si>
  <si>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</si>
  <si>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</si>
  <si>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</si>
  <si>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</si>
  <si>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</si>
  <si>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</si>
  <si>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</si>
  <si>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</si>
  <si>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</si>
  <si>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</si>
  <si>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</si>
  <si>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</si>
  <si>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</si>
  <si>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</si>
  <si>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</si>
  <si>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</si>
  <si>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</si>
  <si>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</si>
  <si>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</si>
  <si>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</si>
  <si>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</si>
  <si>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</si>
  <si>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</si>
  <si>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</si>
  <si>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</si>
  <si>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</si>
  <si>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</si>
  <si>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</si>
  <si>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</si>
  <si>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</si>
  <si>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</si>
  <si>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</si>
  <si>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</si>
  <si>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</si>
  <si>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</si>
  <si>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</si>
  <si>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</si>
  <si>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</si>
  <si>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</si>
  <si>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</si>
  <si>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</si>
  <si>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</si>
  <si>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</si>
  <si>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</si>
  <si>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</si>
  <si>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</si>
  <si>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</si>
  <si>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</si>
  <si>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</si>
  <si>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</si>
  <si>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</si>
  <si>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</si>
  <si>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</si>
  <si>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</si>
  <si>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</si>
  <si>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</si>
  <si>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</si>
  <si>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</si>
  <si>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</si>
  <si>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</si>
  <si>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</si>
  <si>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</si>
  <si>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</si>
  <si>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</si>
  <si>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</si>
  <si>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</si>
  <si>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</si>
  <si>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</si>
  <si>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</si>
  <si>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</si>
  <si>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</si>
  <si>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</si>
  <si>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</si>
  <si>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</si>
  <si>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</si>
  <si>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</si>
  <si>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</si>
  <si>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</si>
  <si>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</si>
  <si>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</si>
  <si>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</si>
  <si>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</si>
  <si>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</si>
  <si>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</si>
  <si>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</si>
  <si>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</si>
  <si>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</si>
  <si>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</si>
  <si>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</si>
  <si>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</si>
  <si>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</si>
  <si>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</si>
  <si>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</si>
  <si>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</si>
  <si>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</si>
  <si>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</si>
  <si>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</si>
  <si>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</si>
  <si>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</si>
  <si>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</si>
  <si>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</si>
  <si>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</si>
  <si>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</si>
  <si>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</si>
  <si>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</si>
  <si>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</si>
  <si>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</si>
  <si>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</si>
  <si>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</si>
  <si>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</si>
  <si>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</si>
  <si>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</si>
  <si>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</si>
  <si>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</si>
  <si>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</si>
  <si>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</si>
  <si>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</si>
  <si>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</si>
  <si>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</si>
  <si>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</si>
  <si>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</si>
  <si>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</si>
  <si>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</si>
  <si>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</si>
  <si>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</si>
  <si>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</si>
  <si>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</si>
  <si>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</si>
  <si>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</si>
  <si>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</si>
  <si>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</si>
  <si>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</si>
  <si>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</si>
  <si>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</si>
  <si>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</si>
  <si>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</si>
  <si>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</si>
  <si>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</si>
  <si>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</si>
  <si>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</si>
  <si>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</si>
  <si>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</si>
  <si>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</si>
  <si>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</si>
  <si>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</si>
  <si>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</si>
  <si>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</si>
  <si>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</si>
  <si>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</si>
  <si>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</si>
  <si>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</si>
  <si>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</si>
  <si>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</si>
  <si>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</si>
  <si>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</si>
  <si>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</si>
  <si>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</si>
  <si>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</si>
  <si>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</si>
  <si>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</si>
  <si>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</si>
  <si>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</si>
  <si>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</si>
  <si>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</si>
  <si>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</si>
  <si>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</si>
  <si>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</si>
  <si>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</si>
  <si>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</si>
  <si>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</si>
  <si>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</si>
  <si>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</si>
  <si>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</si>
  <si>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</si>
  <si>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</si>
  <si>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</si>
  <si>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</si>
  <si>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</si>
  <si>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</si>
  <si>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</si>
  <si>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</si>
  <si>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</si>
  <si>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</si>
  <si>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</si>
  <si>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</si>
  <si>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</si>
  <si>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</si>
  <si>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</si>
  <si>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</si>
  <si>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</si>
  <si>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</si>
  <si>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</si>
  <si>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</si>
  <si>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</si>
  <si>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</si>
  <si>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</si>
  <si>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</si>
  <si>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</si>
  <si>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</si>
  <si>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</si>
  <si>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</si>
  <si>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</si>
  <si>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</si>
  <si>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</si>
  <si>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</si>
  <si>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</si>
  <si>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</si>
  <si>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</si>
  <si>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</si>
  <si>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</si>
  <si>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</si>
  <si>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</si>
  <si>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</si>
  <si>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</si>
  <si>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</si>
  <si>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</si>
  <si>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</si>
  <si>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</si>
  <si>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</si>
  <si>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</si>
  <si>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</si>
  <si>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</si>
  <si>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</si>
  <si>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</si>
  <si>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</si>
  <si>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</si>
  <si>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</si>
  <si>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</si>
  <si>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</si>
  <si>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</si>
  <si>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</si>
  <si>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</si>
  <si>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</si>
  <si>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</si>
  <si>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</si>
  <si>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</si>
  <si>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</si>
  <si>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</si>
  <si>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</si>
  <si>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</si>
  <si>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</si>
  <si>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</si>
  <si>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</si>
  <si>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</si>
  <si>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</si>
  <si>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</si>
  <si>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</si>
  <si>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</si>
  <si>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</si>
  <si>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</si>
  <si>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</si>
  <si>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</si>
  <si>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</si>
  <si>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</si>
  <si>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</si>
  <si>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</si>
  <si>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</si>
  <si>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</si>
  <si>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</si>
  <si>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</si>
  <si>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</si>
  <si>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</si>
  <si>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</si>
  <si>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</si>
  <si>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</si>
  <si>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</si>
  <si>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</si>
  <si>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</si>
  <si>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</si>
  <si>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</si>
  <si>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</si>
  <si>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</si>
  <si>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</si>
  <si>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</si>
  <si>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</si>
  <si>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</si>
  <si>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</si>
  <si>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</si>
  <si>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</si>
  <si>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</si>
  <si>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</si>
  <si>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</si>
  <si>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</si>
  <si>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</si>
  <si>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</si>
  <si>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</si>
  <si>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</si>
  <si>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</si>
  <si>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</si>
  <si>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</si>
  <si>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</si>
  <si>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</si>
  <si>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</si>
  <si>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</si>
  <si>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</si>
  <si>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</si>
  <si>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</si>
  <si>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</si>
  <si>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</si>
  <si>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</si>
  <si>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</si>
  <si>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</si>
  <si>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</si>
  <si>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</si>
  <si>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</si>
  <si>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</si>
  <si>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</si>
  <si>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</si>
  <si>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</si>
  <si>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</si>
  <si>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</si>
  <si>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</si>
  <si>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</si>
  <si>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</si>
  <si>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</si>
  <si>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</si>
  <si>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</si>
  <si>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</si>
  <si>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</si>
  <si>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</si>
  <si>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</si>
  <si>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</si>
  <si>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</si>
  <si>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</si>
  <si>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</si>
  <si>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</si>
  <si>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</si>
  <si>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</si>
  <si>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</si>
  <si>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</si>
  <si>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</si>
  <si>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</si>
  <si>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</si>
  <si>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</si>
  <si>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</si>
  <si>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</si>
  <si>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</si>
  <si>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</si>
  <si>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</si>
  <si>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</si>
  <si>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</si>
  <si>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</si>
  <si>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</si>
  <si>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</si>
  <si>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</si>
  <si>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</si>
  <si>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</si>
  <si>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</si>
  <si>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</si>
  <si>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</si>
  <si>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</si>
  <si>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</si>
  <si>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</si>
  <si>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</si>
  <si>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</si>
  <si>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</si>
  <si>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</si>
  <si>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</si>
  <si>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</si>
  <si>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</si>
  <si>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</si>
  <si>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</si>
  <si>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</si>
  <si>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</si>
  <si>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</si>
  <si>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</si>
  <si>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</si>
  <si>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</si>
  <si>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</si>
  <si>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</si>
  <si>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</si>
  <si>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</si>
  <si>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</si>
  <si>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</si>
  <si>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</si>
  <si>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</si>
  <si>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</si>
  <si>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</si>
  <si>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</si>
  <si>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</si>
  <si>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</si>
  <si>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</si>
  <si>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</si>
  <si>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</si>
  <si>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</si>
  <si>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</si>
  <si>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</si>
  <si>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</si>
  <si>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</si>
  <si>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</si>
  <si>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</si>
  <si>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</si>
  <si>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</si>
  <si>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</si>
  <si>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</si>
  <si>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</si>
  <si>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</si>
  <si>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</si>
  <si>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</si>
  <si>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</si>
  <si>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</si>
  <si>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</si>
  <si>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</si>
  <si>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</si>
  <si>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</si>
  <si>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</si>
  <si>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</si>
  <si>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</si>
  <si>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</si>
  <si>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</si>
  <si>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</si>
  <si>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</si>
  <si>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</si>
  <si>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</si>
  <si>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</si>
  <si>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</si>
  <si>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</si>
  <si>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</si>
  <si>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</si>
  <si>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</si>
  <si>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</si>
  <si>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</si>
  <si>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</si>
  <si>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</si>
  <si>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</si>
  <si>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</si>
  <si>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</si>
  <si>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</si>
  <si>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</si>
  <si>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</si>
  <si>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</si>
  <si>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</si>
  <si>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</si>
  <si>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</si>
  <si>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</si>
  <si>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</si>
  <si>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</si>
  <si>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</si>
  <si>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</si>
  <si>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</si>
  <si>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</si>
  <si>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</si>
  <si>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</si>
  <si>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</si>
  <si>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</si>
  <si>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</si>
  <si>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</si>
  <si>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</si>
  <si>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</si>
  <si>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</si>
  <si>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</si>
  <si>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</si>
  <si>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</si>
  <si>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</si>
  <si>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</si>
  <si>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</si>
  <si>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</si>
  <si>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</si>
  <si>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</si>
  <si>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</si>
  <si>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</si>
  <si>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</si>
  <si>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</si>
  <si>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</si>
  <si>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</si>
  <si>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</si>
  <si>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</si>
  <si>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</si>
  <si>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</si>
  <si>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</si>
  <si>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</si>
  <si>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</si>
  <si>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</si>
  <si>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</si>
  <si>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</si>
  <si>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</si>
  <si>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</si>
  <si>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</si>
  <si>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</si>
  <si>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</si>
  <si>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</si>
  <si>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</si>
  <si>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</si>
  <si>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</si>
  <si>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</si>
  <si>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</si>
  <si>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</si>
  <si>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</si>
  <si>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</si>
  <si>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</si>
  <si>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</si>
  <si>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</si>
  <si>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</si>
  <si>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</si>
  <si>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</si>
  <si>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</si>
  <si>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</si>
  <si>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</si>
  <si>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</si>
  <si>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</si>
  <si>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</si>
  <si>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</si>
  <si>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</si>
  <si>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</si>
  <si>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</si>
  <si>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</si>
  <si>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</si>
  <si>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</si>
  <si>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</si>
  <si>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</si>
  <si>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</si>
  <si>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</si>
  <si>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</si>
  <si>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</si>
  <si>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</si>
  <si>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</si>
  <si>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</si>
  <si>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</si>
  <si>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</si>
  <si>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</si>
  <si>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</si>
  <si>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</si>
  <si>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</si>
  <si>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</si>
  <si>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</si>
  <si>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</si>
  <si>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</si>
  <si>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</si>
  <si>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</si>
  <si>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</si>
  <si>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</si>
  <si>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</si>
  <si>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</si>
  <si>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</si>
  <si>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</si>
  <si>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</si>
  <si>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</si>
  <si>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</si>
  <si>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</si>
  <si>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</si>
  <si>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</si>
  <si>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</si>
  <si>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</si>
  <si>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</si>
  <si>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</si>
  <si>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</si>
  <si>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</si>
  <si>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</si>
  <si>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</si>
  <si>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</si>
  <si>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</si>
  <si>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</si>
  <si>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</si>
  <si>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</si>
  <si>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</si>
  <si>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</si>
  <si>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</si>
  <si>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</si>
  <si>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</si>
  <si>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</si>
  <si>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</si>
  <si>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</si>
  <si>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</si>
  <si>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</si>
  <si>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</si>
  <si>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</si>
  <si>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</si>
  <si>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</si>
  <si>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</si>
  <si>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</si>
  <si>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</si>
  <si>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</si>
  <si>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</si>
  <si>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</si>
  <si>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</si>
  <si>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</si>
  <si>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</si>
  <si>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</si>
  <si>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</si>
  <si>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</si>
  <si>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</si>
  <si>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</si>
  <si>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</si>
  <si>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</si>
  <si>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</si>
  <si>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</si>
  <si>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</si>
  <si>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</si>
  <si>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</si>
  <si>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</si>
  <si>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</si>
  <si>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</si>
  <si>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</si>
  <si>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</si>
  <si>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</si>
  <si>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</si>
  <si>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</si>
  <si>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</si>
  <si>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</si>
  <si>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</si>
  <si>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</si>
  <si>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</si>
  <si>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</si>
  <si>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</si>
  <si>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</si>
  <si>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</si>
  <si>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</si>
  <si>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</si>
  <si>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</si>
  <si>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</si>
  <si>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</si>
  <si>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</si>
  <si>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</si>
  <si>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</si>
  <si>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</si>
  <si>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</si>
  <si>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</si>
  <si>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</si>
  <si>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</si>
  <si>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</si>
  <si>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</si>
  <si>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</si>
  <si>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</si>
  <si>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</si>
  <si>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</si>
  <si>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</si>
  <si>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</si>
  <si>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</si>
  <si>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</si>
  <si>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</si>
  <si>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</si>
  <si>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</si>
  <si>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</si>
  <si>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</si>
  <si>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</si>
  <si>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</si>
  <si>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</si>
  <si>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</si>
  <si>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</si>
  <si>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</si>
  <si>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</si>
  <si>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</si>
  <si>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</si>
  <si>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</si>
  <si>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</si>
  <si>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</si>
  <si>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</si>
  <si>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</si>
  <si>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</si>
  <si>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</si>
  <si>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</si>
  <si>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</si>
  <si>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</si>
  <si>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</si>
  <si>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</si>
  <si>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</si>
  <si>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</si>
  <si>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</si>
  <si>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</si>
  <si>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</si>
  <si>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</si>
  <si>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</si>
  <si>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</si>
  <si>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</si>
  <si>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</si>
  <si>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</si>
  <si>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</si>
  <si>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</si>
  <si>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</si>
  <si>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</si>
  <si>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</si>
  <si>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</si>
  <si>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</si>
  <si>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</si>
  <si>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</si>
  <si>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</si>
  <si>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</si>
  <si>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</si>
  <si>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</si>
  <si>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</si>
  <si>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</si>
  <si>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</si>
  <si>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</si>
  <si>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</si>
  <si>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</si>
  <si>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</si>
  <si>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</si>
  <si>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</si>
  <si>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</si>
  <si>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</si>
  <si>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</si>
  <si>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</si>
  <si>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</si>
  <si>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</si>
  <si>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</si>
  <si>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</si>
  <si>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</si>
  <si>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</si>
  <si>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</si>
  <si>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</si>
  <si>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</si>
  <si>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</si>
  <si>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</si>
  <si>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</si>
  <si>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</si>
  <si>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</si>
  <si>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</si>
  <si>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</si>
  <si>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</si>
  <si>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</si>
  <si>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</si>
  <si>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</si>
  <si>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</si>
  <si>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</si>
  <si>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</si>
  <si>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</si>
  <si>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</si>
  <si>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</si>
  <si>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</si>
  <si>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</si>
  <si>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</si>
  <si>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</si>
  <si>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</si>
  <si>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</si>
  <si>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</si>
  <si>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</si>
  <si>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</si>
  <si>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</si>
  <si>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</si>
  <si>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</si>
  <si>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</si>
  <si>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</si>
  <si>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</si>
  <si>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</si>
  <si>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</si>
  <si>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</si>
  <si>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</si>
  <si>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</si>
  <si>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</si>
  <si>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</si>
  <si>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</si>
  <si>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</si>
  <si>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</si>
  <si>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</si>
  <si>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</si>
  <si>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</si>
  <si>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</si>
  <si>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</si>
  <si>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</si>
  <si>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</si>
  <si>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</si>
  <si>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</si>
  <si>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</si>
  <si>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</si>
  <si>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</si>
  <si>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</si>
  <si>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</si>
  <si>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</si>
  <si>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</si>
  <si>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</si>
  <si>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</si>
  <si>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</si>
  <si>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</si>
  <si>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</si>
  <si>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</si>
  <si>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</si>
  <si>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</si>
  <si>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</si>
  <si>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</si>
  <si>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</si>
  <si>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</si>
  <si>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</si>
  <si>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</si>
  <si>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</si>
  <si>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</si>
  <si>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</si>
  <si>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</si>
  <si>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</si>
  <si>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</si>
  <si>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</si>
  <si>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</si>
  <si>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</si>
  <si>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</si>
  <si>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</si>
  <si>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</si>
  <si>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</si>
  <si>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</si>
  <si>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</si>
  <si>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</si>
  <si>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</si>
  <si>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</si>
  <si>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</si>
  <si>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</si>
  <si>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</si>
  <si>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</si>
  <si>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</si>
  <si>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</si>
  <si>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</si>
  <si>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</si>
  <si>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</si>
  <si>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</si>
  <si>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</si>
  <si>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</si>
  <si>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</si>
  <si>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</si>
  <si>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</si>
  <si>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</si>
  <si>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</si>
  <si>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</si>
  <si>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</si>
  <si>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</si>
  <si>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</si>
  <si>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</si>
  <si>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</si>
  <si>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</si>
  <si>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</si>
  <si>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</si>
  <si>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</si>
  <si>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</si>
  <si>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</si>
  <si>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</si>
  <si>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</si>
  <si>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</si>
  <si>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</si>
  <si>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</si>
  <si>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</si>
  <si>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</si>
  <si>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</si>
  <si>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</si>
  <si>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</si>
  <si>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</si>
  <si>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</si>
  <si>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</si>
  <si>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</si>
  <si>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</si>
  <si>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</si>
  <si>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</si>
  <si>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</si>
  <si>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</si>
  <si>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</si>
  <si>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</si>
  <si>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</si>
  <si>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</si>
  <si>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</si>
  <si>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</si>
  <si>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</si>
  <si>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</si>
  <si>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</si>
  <si>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</si>
  <si>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</si>
  <si>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</si>
  <si>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</si>
  <si>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</si>
  <si>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</si>
  <si>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</si>
  <si>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</si>
  <si>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</si>
  <si>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</si>
  <si>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</si>
  <si>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</si>
  <si>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</si>
  <si>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</si>
  <si>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</si>
  <si>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</si>
  <si>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</si>
  <si>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</si>
  <si>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</si>
  <si>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</si>
  <si>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</si>
  <si>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</si>
  <si>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</si>
  <si>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</si>
  <si>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</si>
  <si>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</si>
  <si>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</si>
  <si>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</si>
  <si>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</si>
  <si>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</si>
  <si>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</si>
  <si>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</si>
  <si>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</si>
  <si>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</si>
  <si>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</si>
  <si>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</si>
  <si>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</si>
  <si>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</si>
  <si>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</si>
  <si>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</si>
  <si>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</si>
  <si>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</si>
  <si>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</si>
  <si>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</si>
  <si>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</si>
  <si>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</si>
  <si>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</si>
  <si>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</si>
  <si>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</si>
  <si>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</si>
  <si>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</si>
  <si>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</si>
  <si>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</si>
  <si>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</si>
  <si>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</si>
  <si>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</si>
  <si>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</si>
  <si>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</si>
  <si>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</si>
  <si>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</si>
  <si>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</si>
  <si>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</si>
  <si>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</si>
  <si>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</si>
  <si>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</si>
  <si>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</si>
  <si>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</si>
  <si>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</si>
  <si>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</si>
  <si>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</si>
  <si>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</si>
  <si>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</si>
  <si>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</si>
  <si>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</si>
  <si>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</si>
  <si>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</si>
  <si>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</si>
  <si>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</si>
  <si>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</si>
  <si>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</si>
  <si>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</si>
  <si>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</si>
  <si>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</si>
  <si>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</si>
  <si>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</si>
  <si>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</si>
  <si>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</si>
  <si>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</si>
  <si>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</si>
  <si>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</si>
  <si>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</si>
  <si>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</si>
  <si>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</si>
  <si>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</si>
  <si>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</si>
  <si>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</si>
  <si>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</si>
  <si>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</si>
  <si>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</si>
  <si>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</si>
  <si>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</si>
  <si>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</si>
  <si>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</si>
  <si>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</si>
  <si>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</si>
  <si>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</si>
  <si>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</si>
  <si>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</si>
  <si>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</si>
  <si>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</si>
  <si>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</si>
  <si>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</si>
  <si>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</si>
  <si>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</si>
  <si>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</si>
  <si>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</si>
  <si>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</si>
  <si>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</si>
  <si>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</si>
  <si>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</si>
  <si>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</si>
  <si>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</si>
  <si>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</si>
  <si>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</si>
  <si>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</si>
  <si>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</si>
  <si>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</si>
  <si>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</si>
  <si>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</si>
  <si>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</si>
  <si>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</si>
  <si>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</si>
  <si>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</si>
  <si>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</si>
  <si>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</si>
  <si>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</si>
  <si>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</si>
  <si>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</si>
  <si>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</si>
  <si>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</si>
  <si>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</si>
  <si>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</si>
  <si>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</si>
  <si>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</si>
  <si>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</si>
  <si>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</si>
  <si>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</si>
  <si>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</si>
  <si>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</si>
  <si>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</si>
  <si>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</si>
  <si>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</si>
  <si>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</si>
  <si>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</si>
  <si>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</si>
  <si>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</si>
  <si>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</si>
  <si>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</si>
  <si>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</si>
  <si>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</si>
  <si>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</si>
  <si>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</si>
  <si>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</si>
  <si>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</si>
  <si>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</si>
  <si>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</si>
  <si>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</si>
  <si>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</si>
  <si>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</si>
  <si>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</si>
  <si>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</si>
  <si>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</si>
  <si>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</si>
  <si>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</si>
  <si>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</si>
  <si>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</si>
  <si>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</si>
  <si>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</si>
  <si>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</si>
  <si>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</si>
  <si>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</si>
  <si>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</si>
  <si>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</si>
  <si>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</si>
  <si>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</si>
  <si>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</si>
  <si>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</si>
  <si>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</si>
  <si>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</si>
  <si>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</si>
  <si>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</si>
  <si>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</si>
  <si>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</si>
  <si>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</si>
  <si>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</si>
  <si>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</si>
  <si>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</si>
  <si>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</si>
  <si>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</si>
  <si>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</si>
  <si>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</si>
  <si>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</si>
  <si>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</si>
  <si>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</si>
  <si>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</si>
  <si>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</si>
  <si>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</si>
  <si>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</si>
  <si>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</si>
  <si>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</si>
  <si>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</si>
  <si>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</si>
  <si>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</si>
  <si>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</si>
  <si>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</si>
  <si>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</si>
  <si>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</si>
  <si>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</si>
  <si>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</si>
  <si>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</si>
  <si>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</si>
  <si>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</si>
  <si>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</si>
  <si>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</si>
  <si>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</si>
  <si>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</si>
  <si>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</si>
  <si>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</si>
  <si>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</si>
  <si>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</si>
  <si>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</si>
  <si>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</si>
  <si>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</si>
  <si>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</si>
  <si>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</si>
  <si>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</si>
  <si>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</si>
  <si>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</si>
  <si>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</si>
  <si>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</si>
  <si>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</si>
  <si>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</si>
  <si>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</si>
  <si>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</si>
  <si>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</si>
  <si>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</si>
  <si>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</si>
  <si>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</si>
  <si>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</si>
  <si>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</si>
  <si>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</si>
  <si>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</si>
  <si>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</si>
  <si>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</si>
  <si>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</si>
  <si>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</si>
  <si>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</si>
  <si>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</si>
  <si>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</si>
  <si>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</si>
  <si>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</si>
  <si>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</si>
  <si>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</si>
  <si>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</si>
  <si>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</si>
  <si>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</si>
  <si>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</si>
  <si>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</si>
  <si>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</si>
  <si>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</si>
  <si>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</si>
  <si>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</si>
  <si>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</si>
  <si>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</si>
  <si>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</si>
  <si>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</si>
  <si>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</si>
  <si>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</si>
  <si>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</si>
  <si>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</si>
  <si>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</si>
  <si>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</si>
  <si>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</si>
  <si>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</si>
  <si>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</si>
  <si>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</si>
  <si>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</si>
  <si>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</si>
  <si>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</si>
  <si>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</si>
  <si>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</si>
  <si>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</si>
  <si>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</si>
  <si>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</si>
  <si>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</si>
  <si>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</si>
  <si>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</si>
  <si>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</si>
  <si>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</si>
  <si>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</si>
  <si>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</si>
  <si>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</si>
  <si>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</si>
  <si>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</si>
  <si>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</si>
  <si>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</si>
  <si>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</si>
  <si>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</si>
  <si>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</si>
  <si>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</si>
  <si>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</si>
  <si>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</si>
  <si>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</si>
  <si>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</si>
  <si>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</si>
  <si>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</si>
  <si>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</si>
  <si>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</si>
  <si>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</si>
  <si>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</si>
  <si>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</si>
  <si>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</si>
  <si>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</si>
  <si>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</si>
  <si>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</si>
  <si>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</si>
  <si>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</si>
  <si>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</si>
  <si>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</si>
  <si>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</si>
  <si>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</si>
  <si>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</si>
  <si>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</si>
  <si>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</si>
  <si>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</si>
  <si>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</si>
  <si>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</si>
  <si>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</si>
  <si>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</si>
  <si>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</si>
  <si>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</si>
  <si>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</si>
  <si>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</si>
  <si>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</si>
  <si>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</si>
  <si>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</si>
  <si>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</si>
  <si>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</si>
  <si>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</si>
  <si>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</si>
  <si>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</si>
  <si>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</si>
  <si>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</si>
  <si>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</si>
  <si>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</si>
  <si>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</si>
  <si>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</si>
  <si>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</si>
  <si>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</si>
  <si>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</si>
  <si>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</si>
  <si>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</si>
  <si>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</si>
  <si>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</si>
  <si>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</si>
  <si>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</si>
  <si>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</si>
  <si>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</si>
  <si>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</si>
  <si>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</si>
  <si>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</si>
  <si>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</si>
  <si>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</si>
  <si>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</si>
  <si>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</si>
  <si>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</si>
  <si>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</si>
  <si>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</si>
  <si>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</si>
  <si>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</si>
  <si>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</si>
  <si>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</si>
  <si>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</si>
  <si>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</si>
  <si>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</si>
  <si>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</si>
  <si>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</si>
  <si>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</si>
  <si>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</si>
  <si>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</si>
  <si>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</si>
  <si>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</si>
  <si>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</si>
  <si>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</si>
  <si>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</si>
  <si>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</si>
  <si>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</si>
  <si>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</si>
  <si>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</si>
  <si>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</si>
  <si>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</si>
  <si>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</si>
  <si>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</si>
  <si>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</si>
  <si>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</si>
  <si>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</si>
  <si>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</si>
  <si>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</si>
  <si>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</si>
  <si>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</si>
  <si>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</si>
  <si>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</si>
  <si>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</si>
  <si>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</si>
  <si>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</si>
  <si>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</si>
  <si>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</si>
  <si>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</si>
  <si>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</si>
  <si>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</si>
  <si>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</si>
  <si>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</si>
  <si>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</si>
  <si>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</si>
  <si>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</si>
  <si>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</si>
  <si>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</si>
  <si>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</si>
  <si>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</si>
  <si>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</si>
  <si>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</si>
  <si>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</si>
  <si>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</si>
  <si>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</si>
  <si>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</si>
  <si>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</si>
  <si>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</si>
  <si>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</si>
  <si>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</si>
  <si>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</si>
  <si>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</si>
  <si>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</si>
  <si>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</si>
  <si>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</si>
  <si>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</si>
  <si>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</si>
  <si>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</si>
  <si>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</si>
  <si>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</si>
  <si>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</si>
  <si>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</si>
  <si>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</si>
  <si>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</si>
  <si>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</si>
  <si>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</si>
  <si>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</si>
  <si>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</si>
  <si>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</si>
  <si>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</si>
  <si>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</si>
  <si>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</si>
  <si>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</si>
  <si>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</si>
  <si>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</si>
  <si>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</si>
  <si>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</si>
  <si>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</si>
  <si>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</si>
  <si>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</si>
  <si>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</si>
  <si>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</si>
  <si>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</si>
  <si>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</si>
  <si>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</si>
  <si>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</si>
  <si>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</si>
  <si>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</si>
  <si>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</si>
  <si>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</si>
  <si>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</si>
  <si>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</si>
  <si>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</si>
  <si>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</si>
  <si>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</si>
  <si>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</si>
  <si>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</si>
  <si>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</si>
  <si>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</si>
  <si>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</si>
  <si>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</si>
  <si>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</si>
  <si>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</si>
  <si>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</si>
  <si>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</si>
  <si>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</si>
  <si>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</si>
  <si>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</si>
  <si>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</si>
  <si>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</si>
  <si>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</si>
  <si>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</si>
  <si>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</si>
  <si>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</si>
  <si>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</si>
  <si>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</si>
  <si>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</si>
  <si>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</si>
  <si>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</si>
  <si>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</si>
  <si>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</si>
  <si>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</si>
  <si>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</si>
  <si>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</si>
  <si>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</si>
  <si>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</si>
  <si>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</si>
  <si>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</si>
  <si>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</si>
  <si>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</si>
  <si>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</si>
  <si>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</si>
  <si>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</si>
  <si>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</si>
  <si>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</si>
  <si>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</si>
  <si>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</si>
  <si>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</si>
  <si>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</si>
  <si>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</si>
  <si>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</si>
  <si>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</si>
  <si>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</si>
  <si>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</si>
  <si>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</si>
  <si>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</si>
  <si>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</si>
  <si>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</si>
  <si>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</si>
  <si>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</si>
  <si>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</si>
  <si>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</si>
  <si>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</si>
  <si>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</si>
  <si>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</si>
  <si>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</si>
  <si>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</si>
  <si>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</si>
  <si>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</si>
  <si>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</si>
  <si>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</si>
  <si>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</si>
  <si>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</si>
  <si>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</si>
  <si>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</si>
  <si>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</si>
  <si>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</si>
  <si>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</si>
  <si>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</si>
  <si>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</si>
  <si>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</si>
  <si>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</si>
  <si>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</si>
  <si>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</si>
  <si>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</si>
  <si>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</si>
  <si>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</si>
  <si>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</si>
  <si>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</si>
  <si>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</si>
  <si>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</si>
  <si>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</si>
  <si>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</si>
  <si>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</si>
  <si>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</si>
  <si>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</si>
  <si>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</si>
  <si>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</si>
  <si>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</si>
  <si>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</si>
  <si>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</si>
  <si>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</si>
  <si>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</si>
  <si>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</si>
  <si>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</si>
  <si>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</si>
  <si>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</si>
  <si>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</si>
  <si>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</si>
  <si>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</si>
  <si>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</si>
  <si>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</si>
  <si>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</si>
  <si>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</si>
  <si>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</si>
  <si>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</si>
  <si>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</si>
  <si>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</si>
  <si>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</si>
  <si>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</si>
  <si>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</si>
  <si>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</si>
  <si>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</si>
  <si>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</si>
  <si>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</si>
  <si>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</si>
  <si>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</si>
  <si>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</si>
  <si>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</si>
  <si>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</si>
  <si>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</si>
  <si>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</si>
  <si>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</si>
  <si>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</si>
  <si>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</si>
  <si>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</si>
  <si>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</si>
  <si>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</si>
  <si>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</si>
  <si>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</si>
  <si>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</si>
  <si>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</si>
  <si>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</si>
  <si>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</si>
  <si>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</si>
  <si>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</si>
  <si>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</si>
  <si>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</si>
  <si>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</si>
  <si>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</si>
  <si>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</si>
  <si>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</si>
  <si>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</si>
  <si>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</si>
  <si>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</si>
  <si>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</si>
  <si>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</si>
  <si>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</si>
  <si>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</si>
  <si>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</si>
  <si>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</si>
  <si>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</si>
  <si>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</si>
  <si>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</si>
  <si>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</si>
  <si>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</si>
  <si>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</si>
  <si>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</si>
  <si>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</si>
  <si>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</si>
  <si>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</si>
  <si>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</si>
  <si>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</si>
  <si>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</si>
  <si>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</si>
  <si>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</si>
  <si>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</si>
  <si>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</si>
  <si>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</si>
  <si>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</si>
  <si>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</si>
  <si>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</si>
  <si>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</si>
  <si>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</si>
  <si>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</si>
  <si>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</si>
  <si>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</si>
  <si>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</si>
  <si>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</si>
  <si>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</si>
  <si>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</si>
  <si>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</si>
  <si>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</si>
  <si>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</si>
  <si>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</si>
  <si>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</si>
  <si>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</si>
  <si>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</si>
  <si>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</si>
  <si>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</si>
  <si>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</si>
  <si>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</si>
  <si>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</si>
  <si>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</si>
  <si>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</si>
  <si>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</si>
  <si>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</si>
  <si>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</si>
  <si>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</si>
  <si>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</si>
  <si>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</si>
  <si>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</si>
  <si>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</si>
  <si>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</si>
  <si>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</si>
  <si>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</si>
  <si>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</si>
  <si>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</si>
  <si>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</si>
  <si>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</si>
  <si>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</si>
  <si>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</si>
  <si>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</si>
  <si>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</si>
  <si>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</si>
  <si>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</si>
  <si>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</si>
  <si>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</si>
  <si>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</si>
  <si>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</si>
  <si>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</si>
  <si>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</si>
  <si>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</si>
  <si>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</si>
  <si>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</si>
  <si>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</si>
  <si>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</si>
  <si>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</si>
  <si>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</si>
  <si>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</si>
  <si>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</si>
  <si>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</si>
  <si>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</si>
  <si>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</si>
  <si>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</si>
  <si>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</si>
  <si>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</si>
  <si>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</si>
  <si>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</si>
  <si>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</si>
  <si>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</si>
  <si>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</si>
  <si>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</si>
  <si>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</si>
  <si>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</si>
  <si>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</si>
  <si>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</si>
  <si>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</si>
  <si>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</si>
  <si>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</si>
  <si>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</si>
  <si>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</si>
  <si>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</si>
  <si>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</si>
  <si>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</si>
  <si>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</si>
  <si>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</si>
  <si>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</si>
  <si>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</si>
  <si>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</si>
  <si>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</si>
  <si>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</si>
  <si>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</si>
  <si>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</si>
  <si>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</si>
  <si>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</si>
  <si>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</si>
  <si>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</si>
  <si>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</si>
  <si>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</si>
  <si>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</si>
  <si>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</si>
  <si>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</si>
  <si>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</si>
  <si>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</si>
  <si>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</si>
  <si>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</si>
  <si>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</si>
  <si>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</si>
  <si>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</si>
  <si>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</si>
  <si>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</si>
  <si>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</si>
  <si>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</si>
  <si>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</si>
  <si>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</si>
  <si>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</si>
  <si>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</si>
  <si>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</si>
  <si>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</si>
  <si>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</si>
  <si>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</si>
  <si>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</si>
  <si>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</si>
  <si>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</si>
  <si>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</si>
  <si>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</si>
  <si>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</si>
  <si>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</si>
  <si>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</si>
  <si>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</si>
  <si>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</si>
  <si>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</si>
  <si>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</si>
  <si>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</si>
  <si>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</si>
  <si>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</si>
  <si>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</si>
  <si>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</si>
  <si>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</si>
  <si>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</si>
  <si>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</si>
  <si>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</si>
  <si>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</si>
  <si>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</si>
  <si>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</si>
  <si>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</si>
  <si>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</si>
  <si>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</si>
  <si>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</si>
  <si>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</si>
  <si>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</si>
  <si>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</si>
  <si>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</si>
  <si>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</si>
  <si>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</si>
  <si>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</si>
  <si>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</si>
  <si>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</si>
  <si>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</si>
  <si>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</si>
  <si>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</si>
  <si>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</si>
  <si>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</si>
  <si>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</si>
  <si>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</si>
  <si>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</si>
  <si>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</si>
  <si>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</si>
  <si>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</si>
  <si>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</si>
  <si>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</si>
  <si>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</si>
  <si>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</si>
  <si>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</si>
  <si>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</si>
  <si>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</si>
  <si>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</si>
  <si>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</si>
  <si>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</si>
  <si>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</si>
  <si>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</si>
  <si>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</si>
  <si>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</si>
  <si>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</si>
  <si>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</si>
  <si>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</si>
  <si>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</si>
  <si>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</si>
  <si>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</si>
  <si>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</si>
  <si>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</si>
  <si>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</si>
  <si>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</si>
  <si>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</si>
  <si>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</si>
  <si>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</si>
  <si>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</si>
  <si>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</si>
  <si>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</si>
  <si>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</si>
  <si>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</si>
  <si>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</si>
  <si>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</si>
  <si>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</si>
  <si>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</si>
  <si>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</si>
  <si>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</si>
  <si>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</si>
  <si>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</si>
  <si>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</si>
  <si>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</si>
  <si>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</si>
  <si>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</si>
  <si>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</si>
  <si>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</si>
  <si>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</si>
  <si>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</si>
  <si>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</si>
  <si>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</si>
  <si>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</si>
  <si>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</si>
  <si>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</si>
  <si>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</si>
  <si>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</si>
  <si>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</si>
  <si>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</si>
  <si>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</si>
  <si>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</si>
  <si>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</si>
  <si>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</si>
  <si>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</si>
  <si>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</si>
  <si>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</si>
  <si>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</si>
  <si>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</si>
  <si>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</si>
  <si>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</si>
  <si>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</si>
  <si>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</si>
  <si>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</si>
  <si>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</si>
  <si>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</si>
  <si>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</si>
  <si>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</si>
  <si>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</si>
  <si>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</si>
  <si>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</si>
  <si>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</si>
  <si>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</si>
  <si>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</si>
  <si>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</si>
  <si>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</si>
  <si>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</si>
  <si>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</si>
  <si>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</si>
  <si>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</si>
  <si>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</si>
  <si>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</si>
  <si>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</si>
  <si>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</si>
  <si>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</si>
  <si>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</si>
  <si>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</si>
  <si>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</si>
  <si>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</si>
  <si>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</si>
  <si>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</si>
  <si>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</si>
  <si>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</si>
  <si>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</si>
  <si>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</si>
  <si>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</si>
  <si>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</si>
  <si>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</si>
  <si>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</si>
  <si>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</si>
  <si>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</si>
  <si>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</si>
  <si>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</si>
  <si>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</si>
  <si>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</si>
  <si>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</si>
  <si>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</si>
  <si>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</si>
  <si>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</si>
  <si>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</si>
  <si>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</si>
  <si>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</si>
  <si>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</si>
  <si>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</si>
  <si>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</si>
  <si>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</si>
  <si>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</si>
  <si>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</si>
  <si>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</si>
  <si>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</si>
  <si>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</si>
  <si>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</si>
  <si>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</si>
  <si>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</si>
  <si>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</si>
  <si>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</si>
  <si>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</si>
  <si>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</si>
  <si>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</si>
  <si>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</si>
  <si>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</si>
  <si>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</si>
  <si>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</si>
  <si>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</si>
  <si>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</si>
  <si>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</si>
  <si>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</si>
  <si>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</si>
  <si>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</si>
  <si>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</si>
  <si>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</si>
  <si>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</si>
  <si>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</si>
  <si>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</si>
  <si>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</si>
  <si>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</si>
  <si>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</si>
  <si>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</si>
  <si>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</si>
  <si>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</si>
  <si>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</si>
  <si>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</si>
  <si>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</si>
  <si>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</si>
  <si>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</si>
  <si>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</si>
  <si>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</si>
  <si>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</si>
  <si>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</si>
  <si>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</si>
  <si>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</si>
  <si>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</si>
  <si>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</si>
  <si>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</si>
  <si>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</si>
  <si>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</si>
  <si>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</si>
  <si>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</si>
  <si>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</si>
  <si>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</si>
  <si>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</si>
  <si>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</si>
  <si>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</si>
  <si>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</si>
  <si>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</si>
  <si>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</si>
  <si>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</si>
  <si>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</si>
  <si>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</si>
  <si>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</si>
  <si>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</si>
  <si>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</si>
  <si>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</si>
  <si>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</si>
  <si>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</si>
  <si>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</si>
  <si>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</si>
  <si>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</si>
  <si>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</si>
  <si>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</si>
  <si>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</si>
  <si>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</si>
  <si>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</si>
  <si>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</si>
  <si>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</si>
  <si>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</si>
  <si>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</si>
  <si>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</si>
  <si>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</si>
  <si>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</si>
  <si>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</si>
  <si>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</si>
  <si>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</si>
  <si>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</si>
  <si>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</si>
  <si>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</si>
  <si>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</si>
  <si>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</si>
  <si>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</si>
  <si>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</si>
  <si>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</si>
  <si>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</si>
  <si>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</si>
  <si>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</si>
  <si>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</si>
  <si>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</si>
  <si>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</si>
  <si>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</si>
  <si>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</si>
  <si>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</si>
  <si>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</si>
  <si>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</si>
  <si>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</si>
  <si>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</si>
  <si>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</si>
  <si>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</si>
  <si>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</si>
  <si>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</si>
  <si>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</si>
  <si>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</si>
  <si>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</si>
  <si>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</si>
  <si>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</si>
  <si>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</si>
  <si>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</si>
  <si>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</si>
  <si>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</si>
  <si>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</si>
  <si>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</si>
  <si>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</si>
  <si>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</si>
  <si>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</si>
  <si>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</si>
  <si>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</si>
  <si>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</si>
  <si>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</si>
  <si>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</si>
  <si>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</si>
  <si>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</si>
  <si>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</si>
  <si>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</si>
  <si>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</si>
  <si>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</si>
  <si>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</si>
  <si>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</si>
  <si>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</si>
  <si>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</si>
  <si>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</si>
  <si>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</si>
  <si>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</si>
  <si>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</si>
  <si>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</si>
  <si>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</si>
  <si>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</si>
  <si>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</si>
  <si>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</si>
  <si>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</si>
  <si>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</si>
  <si>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</si>
  <si>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</si>
  <si>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</si>
  <si>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</si>
  <si>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</si>
  <si>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</si>
  <si>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</si>
  <si>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</si>
  <si>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</si>
  <si>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</si>
  <si>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</si>
  <si>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</si>
  <si>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</si>
  <si>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</si>
  <si>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</si>
  <si>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</si>
  <si>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</si>
  <si>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</si>
  <si>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</si>
  <si>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</si>
  <si>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</si>
  <si>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</si>
  <si>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</si>
  <si>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</si>
  <si>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</si>
  <si>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</si>
  <si>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</si>
  <si>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</si>
  <si>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</si>
  <si>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</si>
  <si>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</si>
  <si>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</si>
  <si>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</si>
  <si>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</si>
  <si>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</si>
  <si>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</si>
  <si>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</si>
  <si>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</si>
  <si>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</si>
  <si>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</si>
  <si>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</si>
  <si>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</si>
  <si>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</si>
  <si>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</si>
  <si>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</si>
  <si>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</si>
  <si>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</si>
  <si>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</si>
  <si>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</si>
  <si>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</si>
  <si>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</si>
  <si>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</si>
  <si>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</si>
  <si>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</si>
  <si>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</si>
  <si>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</si>
  <si>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</si>
  <si>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</si>
  <si>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</si>
  <si>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</si>
  <si>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</si>
  <si>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</si>
  <si>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</si>
  <si>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</si>
  <si>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</si>
  <si>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</si>
  <si>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</si>
  <si>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</si>
  <si>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</si>
  <si>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</si>
  <si>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</si>
  <si>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</si>
  <si>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</si>
  <si>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</si>
  <si>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</si>
  <si>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</si>
  <si>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</si>
  <si>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</si>
  <si>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</si>
  <si>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</si>
  <si>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</si>
  <si>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</si>
  <si>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</si>
  <si>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</si>
  <si>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</si>
  <si>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</si>
  <si>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</si>
  <si>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</si>
  <si>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</si>
  <si>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</si>
  <si>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</si>
  <si>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</si>
  <si>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</si>
  <si>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</si>
  <si>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</si>
  <si>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</si>
  <si>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</si>
  <si>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</si>
  <si>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</si>
  <si>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</si>
  <si>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</si>
  <si>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</si>
  <si>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</si>
  <si>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</si>
  <si>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</si>
  <si>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</si>
  <si>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</si>
  <si>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</si>
  <si>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</si>
  <si>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</si>
  <si>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</si>
  <si>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</si>
  <si>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</si>
  <si>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</si>
  <si>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</si>
  <si>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</si>
  <si>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</si>
  <si>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</si>
  <si>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</si>
  <si>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</si>
  <si>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</si>
  <si>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</si>
  <si>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</si>
  <si>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</si>
  <si>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</si>
  <si>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</si>
  <si>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</si>
  <si>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</si>
  <si>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</si>
  <si>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</si>
  <si>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</si>
  <si>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</si>
  <si>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</si>
  <si>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</si>
  <si>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</si>
  <si>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</si>
  <si>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</si>
  <si>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</si>
  <si>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</si>
  <si>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</si>
  <si>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</si>
  <si>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</si>
  <si>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</si>
  <si>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</si>
  <si>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</si>
  <si>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</si>
  <si>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</si>
  <si>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</si>
  <si>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</si>
  <si>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</si>
  <si>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</si>
  <si>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</si>
  <si>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</si>
  <si>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</si>
  <si>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</si>
  <si>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</si>
  <si>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</si>
  <si>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</si>
  <si>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</si>
  <si>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</si>
  <si>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</si>
  <si>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</si>
  <si>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</si>
  <si>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</si>
  <si>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</si>
  <si>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</si>
  <si>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</si>
  <si>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</si>
  <si>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</si>
  <si>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</si>
  <si>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</si>
  <si>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</si>
  <si>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</si>
  <si>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</si>
  <si>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</si>
  <si>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</si>
  <si>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</si>
  <si>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</si>
  <si>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</si>
  <si>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</si>
  <si>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</si>
  <si>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</si>
  <si>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</si>
  <si>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</si>
  <si>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</si>
  <si>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</si>
  <si>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</si>
  <si>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</si>
  <si>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</si>
  <si>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</si>
  <si>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</si>
  <si>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</si>
  <si>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</si>
  <si>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</si>
  <si>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</si>
  <si>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</si>
  <si>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</si>
  <si>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</si>
  <si>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</si>
  <si>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</si>
  <si>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</si>
  <si>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</si>
  <si>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</si>
  <si>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</si>
  <si>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</si>
  <si>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</si>
  <si>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</si>
  <si>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</si>
  <si>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</si>
  <si>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</si>
  <si>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</si>
  <si>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</si>
  <si>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</si>
  <si>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</si>
  <si>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</si>
  <si>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</si>
  <si>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</si>
  <si>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</si>
  <si>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</si>
  <si>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</si>
  <si>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</si>
  <si>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</si>
  <si>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</si>
  <si>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</si>
  <si>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</si>
  <si>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</si>
  <si>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</si>
  <si>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</si>
  <si>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</si>
  <si>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</si>
  <si>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</si>
  <si>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</si>
  <si>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</si>
  <si>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</si>
  <si>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</si>
  <si>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</si>
  <si>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</si>
  <si>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</si>
  <si>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</si>
  <si>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</si>
  <si>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</si>
  <si>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</si>
  <si>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</si>
  <si>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</si>
  <si>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</si>
  <si>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</si>
  <si>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</si>
  <si>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</si>
  <si>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</si>
  <si>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</si>
  <si>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</si>
  <si>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</si>
  <si>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</si>
  <si>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</si>
  <si>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</si>
  <si>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</si>
  <si>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</si>
  <si>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</si>
  <si>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</si>
  <si>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</si>
  <si>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</si>
  <si>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</si>
  <si>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</si>
  <si>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</si>
  <si>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</si>
  <si>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</si>
  <si>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</si>
  <si>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</si>
  <si>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</si>
  <si>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</si>
  <si>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</si>
  <si>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</si>
  <si>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</si>
  <si>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</si>
  <si>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</si>
  <si>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</si>
  <si>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</si>
  <si>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</si>
  <si>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</si>
  <si>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</si>
  <si>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</si>
  <si>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</si>
  <si>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</si>
  <si>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</si>
  <si>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</si>
  <si>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</si>
  <si>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</si>
  <si>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</si>
  <si>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</si>
  <si>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</si>
  <si>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</si>
  <si>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</si>
  <si>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</si>
  <si>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</si>
  <si>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</si>
  <si>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</si>
  <si>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</si>
  <si>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</si>
  <si>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</si>
  <si>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</si>
  <si>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</si>
  <si>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</si>
  <si>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</si>
  <si>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</si>
  <si>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</si>
  <si>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</si>
  <si>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</si>
  <si>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</si>
  <si>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</si>
  <si>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</si>
  <si>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</si>
  <si>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</si>
  <si>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</si>
  <si>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</si>
  <si>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</si>
  <si>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</si>
  <si>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</si>
  <si>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</si>
  <si>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</si>
  <si>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</si>
  <si>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</si>
  <si>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</si>
  <si>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</si>
  <si>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</si>
  <si>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</si>
  <si>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</si>
  <si>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</si>
  <si>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</si>
  <si>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</si>
  <si>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</si>
  <si>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</si>
  <si>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</si>
  <si>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</si>
  <si>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</si>
  <si>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</si>
  <si>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</si>
  <si>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</si>
  <si>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</si>
  <si>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</si>
  <si>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</si>
  <si>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</si>
  <si>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</si>
  <si>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</si>
  <si>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</si>
  <si>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</si>
  <si>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</si>
  <si>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</si>
  <si>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</si>
  <si>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</si>
  <si>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</si>
  <si>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</si>
  <si>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</si>
  <si>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</si>
  <si>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</si>
  <si>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</si>
  <si>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</si>
  <si>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</si>
  <si>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</si>
  <si>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</si>
  <si>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</si>
  <si>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</si>
  <si>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</si>
  <si>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</si>
  <si>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</si>
  <si>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</si>
  <si>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</si>
  <si>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</si>
  <si>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</si>
  <si>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</si>
  <si>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</si>
  <si>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</si>
  <si>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</si>
  <si>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</si>
  <si>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</si>
  <si>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</si>
  <si>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</si>
  <si>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</si>
  <si>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</si>
  <si>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</si>
  <si>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</si>
  <si>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</si>
  <si>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</si>
  <si>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</si>
  <si>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</si>
  <si>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</si>
  <si>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</si>
  <si>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</si>
  <si>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</si>
  <si>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</si>
  <si>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</si>
  <si>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</si>
  <si>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</si>
  <si>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</si>
  <si>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</si>
  <si>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</si>
  <si>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</si>
  <si>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</si>
  <si>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</si>
  <si>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</si>
  <si>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</si>
  <si>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</si>
  <si>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</si>
  <si>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</si>
  <si>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</si>
  <si>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</si>
  <si>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</si>
  <si>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</si>
  <si>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</si>
  <si>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</si>
  <si>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</si>
  <si>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</si>
  <si>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</si>
  <si>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</si>
  <si>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</si>
  <si>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</si>
  <si>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</si>
  <si>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</si>
  <si>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</si>
  <si>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</si>
  <si>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</si>
  <si>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</si>
  <si>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</si>
  <si>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</si>
  <si>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</si>
  <si>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</si>
  <si>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</si>
  <si>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</si>
  <si>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</si>
  <si>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</si>
  <si>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</si>
  <si>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</si>
  <si>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</si>
  <si>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</si>
  <si>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</si>
  <si>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</si>
  <si>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</si>
  <si>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</si>
  <si>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</si>
  <si>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</si>
  <si>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</si>
  <si>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</si>
  <si>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</si>
  <si>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</si>
  <si>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</si>
  <si>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</si>
  <si>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</si>
  <si>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</si>
  <si>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</si>
  <si>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</si>
  <si>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</si>
  <si>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</si>
  <si>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</si>
  <si>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</si>
  <si>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</si>
  <si>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</si>
  <si>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</si>
  <si>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</si>
  <si>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</si>
  <si>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</si>
  <si>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</si>
  <si>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</si>
  <si>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</si>
  <si>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</si>
  <si>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</si>
  <si>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</si>
  <si>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</si>
  <si>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</si>
  <si>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</si>
  <si>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</si>
  <si>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</si>
  <si>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</si>
  <si>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</si>
  <si>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</si>
  <si>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</si>
  <si>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</si>
  <si>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</si>
  <si>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</si>
  <si>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</si>
  <si>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</si>
  <si>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</si>
  <si>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</si>
  <si>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</si>
  <si>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</si>
  <si>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</si>
  <si>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</si>
  <si>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</si>
  <si>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</si>
  <si>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</si>
  <si>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</si>
  <si>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</si>
  <si>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</si>
  <si>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</si>
  <si>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</si>
  <si>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</si>
  <si>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</si>
  <si>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</si>
  <si>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</si>
  <si>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</si>
  <si>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</si>
  <si>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</si>
  <si>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</si>
  <si>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</si>
  <si>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</si>
  <si>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</si>
  <si>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</si>
  <si>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</si>
  <si>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</si>
  <si>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</si>
  <si>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</si>
  <si>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</si>
  <si>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</si>
  <si>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</si>
  <si>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</si>
  <si>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</si>
  <si>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</si>
  <si>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</si>
  <si>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</si>
  <si>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</si>
  <si>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</si>
  <si>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</si>
  <si>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</si>
  <si>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</si>
  <si>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</si>
  <si>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</si>
  <si>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</si>
  <si>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</si>
  <si>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</si>
  <si>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</si>
  <si>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</si>
  <si>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</si>
  <si>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</si>
  <si>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</si>
  <si>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</si>
  <si>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</si>
  <si>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</si>
  <si>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</si>
  <si>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</si>
  <si>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</si>
  <si>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</si>
  <si>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</si>
  <si>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</si>
  <si>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</si>
  <si>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</si>
  <si>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</si>
  <si>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</si>
  <si>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</si>
  <si>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</si>
  <si>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</si>
  <si>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</si>
  <si>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</si>
  <si>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</si>
  <si>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</si>
  <si>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</si>
  <si>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</si>
  <si>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</si>
  <si>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</si>
  <si>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</si>
  <si>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</si>
  <si>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</si>
  <si>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</si>
  <si>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</si>
  <si>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</si>
  <si>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</si>
  <si>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</si>
  <si>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</si>
  <si>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</si>
  <si>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</si>
  <si>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</si>
  <si>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</si>
  <si>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</si>
  <si>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</si>
  <si>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</si>
  <si>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</si>
  <si>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</si>
  <si>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</si>
  <si>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</si>
  <si>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</si>
  <si>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</si>
  <si>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</si>
  <si>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</si>
  <si>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</si>
  <si>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</si>
  <si>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</si>
  <si>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</si>
  <si>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</si>
  <si>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</si>
  <si>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</si>
  <si>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</si>
  <si>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</si>
  <si>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</si>
  <si>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</si>
  <si>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</si>
  <si>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</si>
  <si>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</si>
  <si>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</si>
  <si>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</si>
  <si>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</si>
  <si>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</si>
  <si>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</si>
  <si>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</si>
  <si>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</si>
  <si>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</si>
  <si>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</si>
  <si>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</si>
  <si>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</si>
  <si>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</si>
  <si>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</si>
  <si>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</si>
  <si>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</si>
  <si>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</si>
  <si>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</si>
  <si>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</si>
  <si>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</si>
  <si>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</si>
  <si>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</si>
  <si>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</si>
  <si>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</si>
  <si>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</si>
  <si>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</si>
  <si>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</si>
  <si>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</si>
  <si>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</si>
  <si>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</si>
  <si>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</si>
  <si>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</si>
  <si>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</si>
  <si>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</si>
  <si>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</si>
  <si>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</si>
  <si>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</si>
  <si>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</si>
  <si>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</si>
  <si>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</si>
  <si>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</si>
  <si>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</si>
  <si>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</si>
  <si>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</si>
  <si>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</si>
  <si>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</si>
  <si>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</si>
  <si>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</si>
  <si>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</si>
  <si>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</si>
  <si>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</si>
  <si>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</si>
  <si>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</si>
  <si>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</si>
  <si>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</si>
  <si>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</si>
  <si>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</si>
  <si>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</si>
  <si>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</si>
  <si>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</si>
  <si>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</si>
  <si>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</si>
  <si>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</si>
  <si>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</si>
  <si>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</si>
  <si>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</si>
  <si>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</si>
  <si>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</si>
  <si>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</si>
  <si>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</si>
  <si>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</si>
  <si>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</si>
  <si>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</si>
  <si>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</si>
  <si>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</si>
  <si>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</si>
  <si>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</si>
  <si>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</si>
  <si>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</si>
  <si>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</si>
  <si>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</si>
  <si>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</si>
  <si>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</si>
  <si>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</si>
  <si>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</si>
  <si>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</si>
  <si>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</si>
  <si>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</si>
  <si>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</si>
  <si>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</si>
  <si>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</si>
  <si>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</si>
  <si>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</si>
  <si>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</si>
  <si>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</si>
  <si>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</si>
  <si>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</si>
  <si>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</si>
  <si>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</si>
  <si>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</si>
  <si>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</si>
  <si>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</si>
  <si>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</si>
  <si>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</si>
  <si>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</si>
  <si>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</si>
  <si>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</si>
  <si>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</si>
  <si>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</si>
  <si>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</si>
  <si>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</si>
  <si>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</si>
  <si>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</si>
  <si>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</si>
  <si>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</si>
  <si>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</si>
  <si>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</si>
  <si>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</si>
  <si>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</si>
  <si>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</si>
  <si>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</si>
  <si>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</si>
  <si>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</si>
  <si>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</si>
  <si>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</si>
  <si>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</si>
  <si>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</si>
  <si>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</si>
  <si>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</si>
  <si>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</si>
  <si>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</si>
  <si>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</si>
  <si>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</si>
  <si>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</si>
  <si>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</si>
  <si>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</si>
  <si>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</si>
  <si>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</si>
  <si>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</si>
  <si>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</si>
  <si>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</si>
  <si>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</si>
  <si>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</si>
  <si>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</si>
  <si>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</si>
  <si>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</si>
  <si>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</si>
  <si>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</si>
  <si>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</si>
  <si>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</si>
  <si>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</si>
  <si>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</si>
  <si>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</si>
  <si>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</si>
  <si>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</si>
  <si>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</si>
  <si>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</si>
  <si>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</si>
  <si>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</si>
  <si>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</si>
  <si>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</si>
  <si>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</si>
  <si>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</si>
  <si>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</si>
  <si>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</si>
  <si>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</si>
  <si>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</si>
  <si>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</si>
  <si>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</si>
  <si>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</si>
  <si>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</si>
  <si>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</si>
  <si>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</si>
  <si>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</si>
  <si>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</si>
  <si>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</si>
  <si>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</si>
  <si>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</si>
  <si>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</si>
  <si>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</si>
  <si>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</si>
  <si>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</si>
  <si>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</si>
  <si>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</si>
  <si>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</si>
  <si>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</si>
  <si>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</si>
  <si>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</si>
  <si>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</si>
  <si>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</si>
  <si>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</si>
  <si>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</si>
  <si>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</si>
  <si>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</si>
  <si>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</si>
  <si>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</si>
  <si>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</si>
  <si>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</si>
  <si>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</si>
  <si>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</si>
  <si>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</si>
  <si>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</si>
  <si>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</si>
  <si>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</si>
  <si>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</si>
  <si>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</si>
  <si>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</si>
  <si>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</si>
  <si>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</si>
  <si>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</si>
  <si>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</si>
  <si>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</si>
  <si>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</si>
  <si>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</si>
  <si>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</si>
  <si>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</si>
  <si>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</si>
  <si>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</si>
  <si>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</si>
  <si>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</si>
  <si>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</si>
  <si>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</si>
  <si>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</si>
  <si>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</si>
  <si>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</si>
  <si>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</si>
  <si>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</si>
  <si>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</si>
  <si>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</si>
  <si>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</si>
  <si>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</si>
  <si>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</si>
  <si>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</si>
  <si>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</si>
  <si>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</si>
  <si>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</si>
  <si>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</si>
  <si>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</si>
  <si>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</si>
  <si>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</si>
  <si>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</si>
  <si>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</si>
  <si>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</si>
  <si>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</si>
  <si>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</si>
  <si>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</si>
  <si>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</si>
  <si>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</si>
  <si>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</si>
  <si>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</si>
  <si>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</si>
  <si>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</si>
  <si>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</si>
  <si>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</si>
  <si>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</si>
  <si>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</si>
  <si>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</si>
  <si>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</si>
  <si>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</si>
  <si>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</si>
  <si>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</si>
  <si>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</si>
  <si>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</si>
  <si>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</si>
  <si>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</si>
  <si>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</si>
  <si>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</si>
  <si>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</si>
  <si>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</si>
  <si>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</si>
  <si>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</si>
  <si>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</si>
  <si>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</si>
  <si>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</si>
  <si>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</si>
  <si>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</si>
  <si>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</si>
  <si>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</si>
  <si>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</si>
  <si>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</si>
  <si>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</si>
  <si>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</si>
  <si>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</si>
  <si>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</si>
  <si>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</si>
  <si>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</si>
  <si>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</si>
  <si>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</si>
  <si>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</si>
  <si>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</si>
  <si>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</si>
  <si>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</si>
  <si>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</si>
  <si>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</si>
  <si>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</si>
  <si>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</si>
  <si>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</si>
  <si>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</si>
  <si>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</si>
  <si>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</si>
  <si>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</si>
  <si>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</si>
  <si>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</si>
  <si>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</si>
  <si>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</si>
  <si>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</si>
  <si>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</si>
  <si>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</si>
  <si>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</si>
  <si>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</si>
  <si>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</si>
  <si>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</si>
  <si>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</si>
  <si>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</si>
  <si>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</si>
  <si>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</si>
  <si>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</si>
  <si>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</si>
  <si>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</si>
  <si>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</si>
  <si>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</si>
  <si>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</si>
  <si>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</si>
  <si>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</si>
  <si>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</si>
  <si>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</si>
  <si>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</si>
  <si>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</si>
  <si>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</si>
  <si>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</si>
  <si>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</si>
  <si>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</si>
  <si>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</si>
  <si>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</si>
  <si>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</si>
  <si>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</si>
  <si>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</si>
  <si>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</si>
  <si>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</si>
  <si>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</si>
  <si>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</si>
  <si>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</si>
  <si>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</si>
  <si>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</si>
  <si>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</si>
  <si>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</si>
  <si>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</si>
  <si>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</si>
  <si>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</si>
  <si>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</si>
  <si>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</si>
  <si>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</si>
  <si>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</si>
  <si>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</si>
  <si>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</si>
  <si>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</si>
  <si>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</si>
  <si>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</si>
  <si>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</si>
  <si>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</si>
  <si>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</si>
  <si>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</si>
  <si>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</si>
  <si>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</si>
  <si>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</si>
  <si>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</si>
  <si>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</si>
  <si>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</si>
  <si>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</si>
  <si>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</si>
  <si>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</si>
  <si>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</si>
  <si>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</si>
  <si>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</si>
  <si>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</si>
  <si>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</si>
  <si>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</si>
  <si>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</si>
  <si>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</si>
  <si>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</si>
  <si>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</si>
  <si>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</si>
  <si>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</si>
  <si>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</si>
  <si>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</si>
  <si>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</si>
  <si>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</si>
  <si>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</si>
  <si>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</si>
  <si>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</si>
  <si>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</si>
  <si>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</si>
  <si>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</si>
  <si>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</si>
  <si>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</si>
  <si>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</si>
  <si>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</si>
  <si>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</si>
  <si>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</si>
  <si>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</si>
  <si>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</si>
  <si>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</si>
  <si>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</si>
  <si>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</si>
  <si>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</si>
  <si>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</si>
  <si>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</si>
  <si>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</si>
  <si>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</si>
  <si>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</si>
  <si>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</si>
  <si>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</si>
  <si>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</si>
  <si>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</si>
  <si>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</si>
  <si>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</si>
  <si>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</si>
  <si>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</si>
  <si>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</si>
  <si>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</si>
  <si>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</si>
  <si>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</si>
  <si>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</si>
  <si>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</si>
  <si>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</si>
  <si>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</si>
  <si>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</si>
  <si>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</si>
  <si>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</si>
  <si>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</si>
  <si>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</si>
  <si>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</si>
  <si>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</si>
  <si>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</si>
  <si>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</si>
  <si>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</si>
  <si>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</si>
  <si>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</si>
  <si>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</si>
  <si>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</si>
  <si>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</si>
  <si>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</si>
  <si>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</si>
  <si>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</si>
  <si>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</si>
  <si>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</si>
  <si>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</si>
  <si>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</si>
  <si>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</si>
  <si>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</si>
  <si>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</si>
  <si>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</si>
  <si>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</si>
  <si>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</si>
  <si>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</si>
  <si>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</si>
  <si>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</si>
  <si>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</si>
  <si>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</si>
  <si>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</si>
  <si>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</si>
  <si>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</si>
  <si>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</si>
  <si>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</si>
  <si>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</si>
  <si>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</si>
  <si>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</si>
  <si>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</si>
  <si>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</si>
  <si>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</si>
  <si>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</si>
  <si>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</si>
  <si>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</si>
  <si>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</si>
  <si>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</si>
  <si>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</si>
  <si>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</si>
  <si>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</si>
  <si>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</si>
  <si>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</si>
  <si>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</si>
  <si>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</si>
  <si>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</si>
  <si>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</si>
  <si>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</si>
  <si>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</si>
  <si>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</si>
  <si>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</si>
  <si>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</si>
  <si>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</si>
  <si>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</si>
  <si>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</si>
  <si>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</si>
  <si>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</si>
  <si>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</si>
  <si>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</si>
  <si>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</si>
  <si>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</si>
  <si>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</si>
  <si>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</si>
  <si>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</si>
  <si>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</si>
  <si>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</si>
  <si>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</si>
  <si>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</si>
  <si>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</si>
  <si>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</si>
  <si>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</si>
  <si>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</si>
  <si>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</si>
  <si>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</si>
  <si>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</si>
  <si>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</si>
  <si>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</si>
  <si>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</si>
  <si>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</si>
  <si>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</si>
  <si>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</si>
  <si>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</si>
  <si>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</si>
  <si>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</si>
  <si>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</si>
  <si>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</si>
  <si>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</si>
  <si>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</si>
  <si>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</si>
  <si>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</si>
  <si>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</si>
  <si>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</si>
  <si>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</si>
  <si>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</si>
  <si>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</si>
  <si>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</si>
  <si>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</si>
  <si>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</si>
  <si>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</si>
  <si>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</si>
  <si>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</si>
  <si>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</si>
  <si>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</si>
  <si>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</si>
  <si>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</si>
  <si>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</si>
  <si>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</si>
  <si>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</si>
  <si>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</si>
  <si>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</si>
  <si>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</si>
  <si>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</si>
  <si>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</si>
  <si>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</si>
  <si>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</si>
  <si>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</si>
  <si>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</si>
  <si>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</si>
  <si>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</si>
  <si>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</si>
  <si>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</si>
  <si>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</si>
  <si>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</si>
  <si>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</si>
  <si>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</si>
  <si>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</si>
  <si>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</si>
  <si>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</si>
  <si>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</si>
  <si>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</si>
  <si>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</si>
  <si>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</si>
  <si>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</si>
  <si>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</si>
  <si>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</si>
  <si>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</si>
  <si>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</si>
  <si>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</si>
  <si>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</si>
  <si>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</si>
  <si>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</si>
  <si>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</si>
  <si>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</si>
  <si>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</si>
  <si>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</si>
  <si>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</si>
  <si>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</si>
  <si>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</si>
  <si>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</si>
  <si>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</si>
  <si>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</si>
  <si>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</si>
  <si>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</si>
  <si>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</si>
  <si>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</si>
  <si>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</si>
  <si>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</si>
  <si>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</si>
  <si>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</si>
  <si>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</si>
  <si>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</si>
  <si>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</si>
  <si>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</si>
  <si>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</si>
  <si>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</si>
  <si>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</si>
  <si>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</si>
  <si>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</si>
  <si>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</si>
  <si>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</si>
  <si>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</si>
  <si>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</si>
  <si>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</si>
  <si>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</si>
  <si>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</si>
  <si>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</si>
  <si>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</si>
  <si>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</si>
  <si>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</si>
  <si>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</si>
  <si>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</si>
  <si>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</si>
  <si>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</si>
  <si>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</si>
  <si>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</si>
  <si>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</si>
  <si>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</si>
  <si>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</si>
  <si>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</si>
  <si>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</si>
  <si>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</si>
  <si>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</si>
  <si>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</si>
  <si>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</si>
  <si>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</si>
  <si>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</si>
  <si>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</si>
  <si>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</si>
  <si>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</si>
  <si>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</si>
  <si>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</si>
  <si>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</si>
  <si>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</si>
  <si>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</si>
  <si>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</si>
  <si>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</si>
  <si>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</si>
  <si>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</si>
  <si>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</si>
  <si>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</si>
  <si>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</si>
  <si>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</si>
  <si>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</si>
  <si>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</si>
  <si>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</si>
  <si>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</si>
  <si>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</si>
  <si>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</si>
  <si>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</si>
  <si>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</si>
  <si>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</si>
  <si>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</si>
  <si>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</si>
  <si>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</si>
  <si>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</si>
  <si>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</si>
  <si>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</si>
  <si>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</si>
  <si>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</si>
  <si>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</si>
  <si>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</si>
  <si>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</si>
  <si>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</si>
  <si>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</si>
  <si>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</si>
  <si>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</si>
  <si>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</si>
  <si>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</si>
  <si>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</si>
  <si>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</si>
  <si>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</si>
  <si>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</si>
  <si>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</si>
  <si>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</si>
  <si>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</si>
  <si>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</si>
  <si>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</si>
  <si>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</si>
  <si>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</si>
  <si>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</si>
  <si>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</si>
  <si>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</si>
  <si>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</si>
  <si>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</si>
  <si>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</si>
  <si>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</si>
  <si>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</si>
  <si>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</si>
  <si>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</si>
  <si>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</si>
  <si>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</si>
  <si>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</si>
  <si>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</si>
  <si>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</si>
  <si>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</si>
  <si>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</si>
  <si>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</si>
  <si>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</si>
  <si>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</si>
  <si>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</si>
  <si>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</si>
  <si>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</si>
  <si>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</si>
  <si>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</si>
  <si>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</si>
  <si>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</si>
  <si>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</si>
  <si>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</si>
  <si>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</si>
  <si>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</si>
  <si>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</si>
  <si>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</si>
  <si>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</si>
  <si>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</si>
  <si>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</si>
  <si>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</si>
  <si>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</si>
  <si>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</si>
  <si>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</si>
  <si>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</si>
  <si>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</si>
  <si>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</si>
  <si>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</si>
  <si>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</si>
  <si>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</si>
  <si>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</si>
  <si>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</si>
  <si>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</si>
  <si>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</si>
  <si>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</si>
  <si>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</si>
  <si>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</si>
  <si>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</si>
  <si>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</si>
  <si>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</si>
  <si>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</si>
  <si>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</si>
  <si>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</si>
  <si>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</si>
  <si>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</si>
  <si>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</si>
  <si>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</si>
  <si>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</si>
  <si>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</si>
  <si>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</si>
  <si>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</si>
  <si>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</si>
  <si>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</si>
  <si>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</si>
  <si>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</si>
  <si>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</si>
  <si>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</si>
  <si>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</si>
  <si>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</si>
  <si>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</si>
  <si>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</si>
  <si>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</si>
  <si>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</si>
  <si>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</si>
  <si>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</si>
  <si>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</si>
  <si>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</si>
  <si>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</si>
  <si>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</si>
  <si>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</si>
  <si>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</si>
  <si>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</si>
  <si>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</si>
  <si>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</si>
  <si>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</si>
  <si>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</si>
  <si>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</si>
  <si>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</si>
  <si>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</si>
  <si>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</si>
  <si>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</si>
  <si>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</si>
  <si>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</si>
  <si>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</si>
  <si>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</si>
  <si>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</si>
  <si>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</si>
  <si>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</si>
  <si>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</si>
  <si>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</si>
  <si>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</si>
  <si>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</si>
  <si>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</si>
  <si>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</si>
  <si>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</si>
  <si>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</si>
  <si>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</si>
  <si>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</si>
  <si>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</si>
  <si>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</si>
  <si>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</si>
  <si>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</si>
  <si>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</si>
  <si>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</si>
  <si>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</si>
  <si>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</si>
  <si>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</si>
  <si>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</si>
  <si>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</si>
  <si>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</si>
  <si>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</si>
  <si>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</si>
  <si>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</si>
  <si>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</si>
  <si>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</si>
  <si>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</si>
  <si>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</si>
  <si>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</si>
  <si>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</si>
  <si>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</si>
  <si>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</si>
  <si>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</si>
  <si>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</si>
  <si>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</si>
  <si>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</si>
  <si>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</si>
  <si>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</si>
  <si>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</si>
  <si>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</si>
  <si>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</si>
  <si>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</si>
  <si>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</si>
  <si>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</si>
  <si>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</si>
  <si>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</si>
  <si>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</si>
  <si>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</si>
  <si>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</si>
  <si>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</si>
  <si>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</si>
  <si>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</si>
  <si>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</si>
  <si>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</si>
  <si>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</si>
  <si>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</si>
  <si>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</si>
  <si>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</si>
  <si>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</si>
  <si>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</si>
  <si>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</si>
  <si>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</si>
  <si>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</si>
  <si>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</si>
  <si>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</si>
  <si>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</si>
  <si>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</si>
  <si>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</si>
  <si>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</si>
  <si>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</si>
  <si>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</si>
  <si>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</si>
  <si>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</si>
  <si>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</si>
  <si>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</si>
  <si>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</si>
  <si>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</si>
  <si>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</si>
  <si>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</si>
  <si>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</si>
  <si>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</si>
  <si>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</si>
  <si>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</si>
  <si>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</si>
  <si>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</si>
  <si>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</si>
  <si>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</si>
  <si>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</si>
  <si>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</si>
  <si>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</si>
  <si>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</si>
  <si>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</si>
  <si>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</si>
  <si>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</si>
  <si>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</si>
  <si>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</si>
  <si>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</si>
  <si>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</si>
  <si>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</si>
  <si>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</si>
  <si>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</si>
  <si>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</si>
  <si>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</si>
  <si>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</si>
  <si>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</si>
  <si>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</si>
  <si>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</si>
  <si>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</si>
  <si>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</si>
  <si>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</si>
  <si>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</si>
  <si>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</si>
  <si>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</si>
  <si>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</si>
  <si>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</si>
  <si>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</si>
  <si>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</si>
  <si>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</si>
  <si>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</si>
  <si>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</si>
  <si>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</si>
  <si>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</si>
  <si>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</si>
  <si>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</si>
  <si>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</si>
  <si>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</si>
  <si>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</si>
  <si>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</si>
  <si>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</si>
  <si>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</si>
  <si>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</si>
  <si>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</si>
  <si>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</si>
  <si>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</si>
  <si>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</si>
  <si>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</si>
  <si>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</si>
  <si>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</si>
  <si>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</si>
  <si>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</si>
  <si>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</si>
  <si>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</si>
  <si>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</si>
  <si>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</si>
  <si>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</si>
  <si>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</si>
  <si>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</si>
  <si>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</si>
  <si>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</si>
  <si>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</si>
  <si>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</si>
  <si>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</si>
  <si>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</si>
  <si>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</si>
  <si>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</si>
  <si>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</si>
  <si>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</si>
  <si>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</si>
  <si>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</si>
  <si>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</si>
  <si>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</si>
  <si>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</si>
  <si>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</si>
  <si>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</si>
  <si>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</si>
  <si>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</si>
  <si>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</si>
  <si>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</si>
  <si>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</si>
  <si>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</si>
  <si>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</si>
  <si>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</si>
  <si>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</si>
  <si>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</si>
  <si>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</si>
  <si>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</si>
  <si>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</si>
  <si>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</si>
  <si>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</si>
  <si>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</si>
  <si>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</si>
  <si>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</si>
  <si>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</si>
  <si>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</si>
  <si>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</si>
  <si>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</si>
  <si>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</si>
  <si>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</si>
  <si>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</si>
  <si>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</si>
  <si>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</si>
  <si>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</si>
  <si>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</si>
  <si>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</si>
  <si>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</si>
  <si>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</si>
  <si>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</si>
  <si>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</si>
  <si>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</si>
  <si>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</si>
  <si>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</si>
  <si>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</si>
  <si>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</si>
  <si>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</si>
  <si>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</si>
  <si>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</si>
  <si>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</si>
  <si>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</si>
  <si>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</si>
  <si>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</si>
  <si>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</si>
  <si>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</si>
  <si>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</si>
  <si>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</si>
  <si>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</si>
  <si>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</si>
  <si>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</si>
  <si>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</si>
  <si>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</si>
  <si>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</si>
  <si>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</si>
  <si>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</si>
  <si>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</si>
  <si>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</si>
  <si>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</si>
  <si>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</si>
  <si>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</si>
  <si>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</si>
  <si>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</si>
  <si>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</si>
  <si>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</si>
  <si>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</si>
  <si>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</si>
  <si>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</si>
  <si>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</si>
  <si>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</si>
  <si>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</si>
  <si>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</si>
  <si>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</si>
  <si>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</si>
  <si>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</si>
  <si>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</si>
  <si>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</si>
  <si>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</si>
  <si>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</si>
  <si>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</si>
  <si>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</si>
  <si>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</si>
  <si>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</si>
  <si>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</si>
  <si>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</si>
  <si>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</si>
  <si>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</si>
  <si>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</si>
  <si>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</si>
  <si>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</si>
  <si>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</si>
  <si>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</si>
  <si>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</si>
  <si>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</si>
  <si>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</si>
  <si>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</si>
  <si>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</si>
  <si>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</si>
  <si>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</si>
  <si>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</si>
  <si>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</si>
  <si>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</si>
  <si>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</si>
  <si>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</si>
  <si>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</si>
  <si>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</si>
  <si>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</si>
  <si>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</si>
  <si>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</si>
  <si>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</si>
  <si>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</si>
  <si>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</si>
  <si>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</si>
  <si>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</si>
  <si>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</si>
  <si>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</si>
  <si>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</si>
  <si>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</si>
  <si>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</si>
  <si>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</si>
  <si>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</si>
  <si>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</si>
  <si>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</si>
  <si>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</si>
  <si>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</si>
  <si>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</si>
  <si>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</si>
  <si>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</si>
  <si>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</si>
  <si>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</si>
  <si>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</si>
  <si>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</si>
  <si>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</si>
  <si>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</si>
  <si>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</si>
  <si>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</si>
  <si>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</si>
  <si>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</si>
  <si>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</si>
  <si>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</si>
  <si>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</si>
  <si>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</si>
  <si>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</si>
  <si>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</si>
  <si>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</si>
  <si>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</si>
  <si>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</si>
  <si>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</si>
  <si>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</si>
  <si>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</si>
  <si>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</si>
  <si>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</si>
  <si>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</si>
  <si>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</si>
  <si>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</si>
  <si>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</si>
  <si>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</si>
  <si>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</si>
  <si>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</si>
  <si>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</si>
  <si>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</si>
  <si>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</si>
  <si>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</si>
  <si>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</si>
  <si>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</si>
  <si>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</si>
  <si>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</si>
  <si>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</si>
  <si>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</si>
  <si>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</si>
  <si>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</si>
  <si>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</si>
  <si>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</si>
  <si>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</si>
  <si>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</si>
  <si>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</si>
  <si>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</si>
  <si>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</si>
  <si>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</si>
  <si>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</si>
  <si>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</si>
  <si>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</si>
  <si>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</si>
  <si>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</si>
  <si>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</si>
  <si>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</si>
  <si>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</si>
  <si>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</si>
  <si>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</si>
  <si>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</si>
  <si>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</si>
  <si>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</si>
  <si>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</si>
  <si>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</si>
  <si>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</si>
  <si>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</si>
  <si>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</si>
  <si>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</si>
  <si>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</si>
  <si>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</si>
  <si>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</si>
  <si>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</si>
  <si>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</si>
  <si>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</si>
  <si>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</si>
  <si>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</si>
  <si>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</si>
  <si>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</si>
  <si>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</si>
  <si>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</si>
  <si>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</si>
  <si>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</si>
  <si>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</si>
  <si>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</si>
  <si>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</si>
  <si>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</si>
  <si>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</si>
  <si>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</si>
  <si>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</si>
  <si>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</si>
  <si>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</si>
  <si>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</si>
  <si>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</si>
  <si>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</si>
  <si>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</si>
  <si>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</si>
  <si>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</si>
  <si>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</si>
  <si>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</si>
  <si>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</si>
  <si>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</si>
  <si>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</si>
  <si>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</si>
  <si>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</si>
  <si>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</si>
  <si>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</si>
  <si>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</si>
  <si>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</si>
  <si>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</si>
  <si>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</si>
  <si>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</si>
  <si>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</si>
  <si>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</si>
  <si>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</si>
  <si>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</si>
  <si>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</si>
  <si>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</si>
  <si>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</si>
  <si>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</si>
  <si>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</si>
  <si>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</si>
  <si>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</si>
  <si>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</si>
  <si>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</si>
  <si>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</si>
  <si>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</si>
  <si>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</si>
  <si>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</si>
  <si>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</si>
  <si>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</si>
  <si>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</si>
  <si>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</si>
  <si>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</si>
  <si>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</si>
  <si>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</si>
  <si>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</si>
  <si>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</si>
  <si>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</si>
  <si>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</si>
  <si>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</si>
  <si>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</si>
  <si>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</si>
  <si>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</si>
  <si>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</si>
  <si>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</si>
  <si>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</si>
  <si>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</si>
  <si>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</si>
  <si>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</si>
  <si>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</si>
  <si>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</si>
  <si>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</si>
  <si>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</si>
  <si>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</si>
  <si>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</si>
  <si>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</si>
  <si>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</si>
  <si>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</si>
  <si>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</si>
  <si>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</si>
  <si>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</si>
  <si>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</si>
  <si>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</si>
  <si>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</si>
  <si>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</si>
  <si>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</si>
  <si>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</si>
  <si>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</si>
  <si>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</si>
  <si>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</si>
  <si>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</si>
  <si>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</si>
  <si>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</si>
  <si>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</si>
  <si>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</si>
  <si>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</si>
  <si>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</si>
  <si>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</si>
  <si>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</si>
  <si>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</si>
  <si>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</si>
  <si>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</si>
  <si>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</si>
  <si>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</si>
  <si>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</si>
  <si>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</si>
  <si>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</si>
  <si>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</si>
  <si>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</si>
  <si>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</si>
  <si>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</si>
  <si>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</si>
  <si>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</si>
  <si>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</si>
  <si>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</si>
  <si>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</si>
  <si>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</si>
  <si>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</si>
  <si>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</si>
  <si>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</si>
  <si>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</si>
  <si>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</si>
  <si>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</si>
  <si>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</si>
  <si>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</si>
  <si>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</si>
  <si>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</si>
  <si>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</si>
  <si>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</si>
  <si>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</si>
  <si>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</si>
  <si>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</si>
  <si>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</si>
  <si>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</si>
  <si>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</si>
  <si>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</si>
  <si>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</si>
  <si>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</si>
  <si>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</si>
  <si>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</si>
  <si>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</si>
  <si>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</si>
  <si>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</si>
  <si>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</si>
  <si>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</si>
  <si>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</si>
  <si>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</si>
  <si>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</si>
  <si>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</si>
  <si>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</si>
  <si>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</si>
  <si>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</si>
  <si>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</si>
  <si>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</si>
  <si>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</si>
  <si>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</si>
  <si>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</si>
  <si>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</si>
  <si>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</si>
  <si>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</si>
  <si>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</si>
  <si>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</si>
  <si>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</si>
  <si>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</si>
  <si>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</si>
  <si>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</si>
  <si>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</si>
  <si>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</si>
  <si>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</si>
  <si>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</si>
  <si>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</si>
  <si>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</si>
  <si>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</si>
  <si>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</si>
  <si>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</si>
  <si>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</si>
  <si>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</si>
  <si>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</si>
  <si>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</si>
  <si>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</si>
  <si>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</si>
  <si>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</si>
  <si>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</si>
  <si>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</si>
  <si>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</si>
  <si>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</si>
  <si>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</si>
  <si>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</si>
  <si>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</si>
  <si>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</si>
  <si>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</si>
  <si>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</si>
  <si>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</si>
  <si>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</si>
  <si>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</si>
  <si>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</si>
  <si>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</si>
  <si>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</si>
  <si>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</si>
  <si>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</si>
  <si>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</si>
  <si>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</si>
  <si>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</si>
  <si>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</si>
  <si>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</si>
  <si>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</si>
  <si>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</si>
  <si>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</si>
  <si>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</si>
  <si>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</si>
  <si>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</si>
  <si>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</si>
  <si>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</si>
  <si>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</si>
  <si>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</si>
  <si>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</si>
  <si>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</si>
  <si>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</si>
  <si>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</si>
  <si>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</si>
  <si>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</si>
  <si>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</si>
  <si>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</si>
  <si>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</si>
  <si>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</si>
  <si>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</si>
  <si>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</si>
  <si>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</si>
  <si>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</si>
  <si>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</si>
  <si>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</si>
  <si>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</si>
  <si>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</si>
  <si>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</si>
  <si>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</si>
  <si>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</si>
  <si>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</si>
  <si>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</si>
  <si>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</si>
  <si>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</si>
  <si>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</si>
  <si>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</si>
  <si>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</si>
  <si>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</si>
  <si>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</si>
  <si>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</si>
  <si>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</si>
  <si>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</si>
  <si>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</si>
  <si>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</si>
  <si>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</si>
  <si>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</si>
  <si>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</si>
  <si>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</si>
  <si>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</si>
  <si>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</si>
  <si>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</si>
  <si>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</si>
  <si>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</si>
  <si>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</si>
  <si>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</si>
  <si>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</si>
  <si>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</si>
  <si>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</si>
  <si>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</si>
  <si>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</si>
  <si>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</si>
  <si>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</si>
  <si>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</si>
  <si>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</si>
  <si>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</si>
  <si>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</si>
  <si>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</si>
  <si>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</si>
  <si>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</si>
  <si>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</si>
  <si>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</si>
  <si>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</si>
  <si>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</si>
  <si>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</si>
  <si>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</si>
  <si>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</si>
  <si>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</si>
  <si>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</si>
  <si>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</si>
  <si>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</si>
  <si>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</si>
  <si>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</si>
  <si>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</si>
  <si>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</si>
  <si>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</si>
  <si>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</si>
  <si>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</si>
  <si>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</si>
  <si>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</si>
  <si>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</si>
  <si>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</si>
  <si>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</si>
  <si>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</si>
  <si>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</si>
  <si>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</si>
  <si>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</si>
  <si>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</si>
  <si>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</si>
  <si>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</si>
  <si>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</si>
  <si>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</si>
  <si>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</si>
  <si>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</si>
  <si>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</si>
  <si>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</si>
  <si>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</si>
  <si>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</si>
  <si>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</si>
  <si>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</si>
  <si>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</si>
  <si>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</si>
  <si>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</si>
  <si>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</si>
  <si>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</si>
  <si>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</si>
  <si>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</si>
  <si>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</si>
  <si>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</si>
  <si>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</si>
  <si>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</si>
  <si>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</si>
  <si>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</si>
  <si>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</si>
  <si>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</si>
  <si>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</si>
  <si>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</si>
  <si>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</si>
  <si>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</si>
  <si>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</si>
  <si>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</si>
  <si>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</si>
  <si>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</si>
  <si>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</si>
  <si>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</si>
  <si>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</si>
  <si>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</si>
  <si>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</si>
  <si>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</si>
  <si>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</si>
  <si>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</si>
  <si>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</si>
  <si>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</si>
  <si>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</si>
  <si>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</si>
  <si>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</si>
  <si>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</si>
  <si>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</si>
  <si>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</si>
  <si>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</si>
  <si>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</si>
  <si>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</si>
  <si>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</si>
  <si>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</si>
  <si>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</si>
  <si>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</si>
  <si>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</si>
  <si>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</si>
  <si>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</si>
  <si>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</si>
  <si>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</si>
  <si>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</si>
  <si>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</si>
  <si>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</si>
  <si>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</si>
  <si>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</si>
  <si>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</si>
  <si>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</si>
  <si>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</si>
  <si>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</si>
  <si>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</si>
  <si>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</si>
  <si>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</si>
  <si>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</si>
  <si>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</si>
  <si>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</si>
  <si>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</si>
  <si>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</si>
  <si>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</si>
  <si>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</si>
  <si>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</si>
  <si>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</si>
  <si>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</si>
  <si>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</si>
  <si>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</si>
  <si>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</si>
  <si>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</si>
  <si>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</si>
  <si>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</si>
  <si>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</si>
  <si>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</si>
  <si>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</si>
  <si>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</si>
  <si>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</si>
  <si>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</si>
  <si>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</si>
  <si>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</si>
  <si>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</si>
  <si>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</si>
  <si>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</si>
  <si>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</si>
  <si>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</si>
  <si>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</si>
  <si>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</si>
  <si>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</si>
  <si>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</si>
  <si>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</si>
  <si>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</si>
  <si>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</si>
  <si>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</si>
  <si>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</si>
  <si>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</si>
  <si>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</si>
  <si>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</si>
  <si>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</si>
  <si>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</si>
  <si>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</si>
  <si>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</si>
  <si>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</si>
  <si>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</si>
  <si>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</si>
  <si>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</si>
  <si>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</si>
  <si>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</si>
  <si>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</si>
  <si>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</si>
  <si>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</si>
  <si>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</si>
  <si>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</si>
  <si>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</si>
  <si>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</si>
  <si>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</si>
  <si>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</si>
  <si>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</si>
  <si>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</si>
  <si>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</si>
  <si>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</si>
  <si>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</si>
  <si>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</si>
  <si>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</si>
  <si>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</si>
  <si>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</si>
  <si>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</si>
  <si>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</si>
  <si>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</si>
  <si>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</si>
  <si>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</si>
  <si>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</si>
  <si>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</si>
  <si>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</si>
  <si>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</si>
  <si>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</si>
  <si>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</si>
  <si>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</si>
  <si>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</si>
  <si>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</si>
  <si>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</si>
  <si>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</si>
  <si>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</si>
  <si>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</si>
  <si>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</si>
  <si>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</si>
  <si>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</si>
  <si>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</si>
  <si>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</si>
  <si>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</si>
  <si>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</si>
  <si>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</si>
  <si>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</si>
  <si>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</si>
  <si>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</si>
  <si>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</si>
  <si>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</si>
  <si>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</si>
  <si>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</si>
  <si>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</si>
  <si>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</si>
  <si>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</si>
  <si>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</si>
  <si>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</si>
  <si>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</si>
  <si>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</si>
  <si>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</si>
  <si>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</si>
  <si>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</si>
  <si>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</si>
  <si>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</si>
  <si>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</si>
  <si>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</si>
  <si>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</si>
  <si>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</si>
  <si>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</si>
  <si>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</si>
  <si>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</si>
  <si>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</si>
  <si>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</si>
  <si>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</si>
  <si>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</si>
  <si>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</si>
  <si>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</si>
  <si>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</si>
  <si>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</si>
  <si>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</si>
  <si>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</si>
  <si>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</si>
  <si>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</si>
  <si>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</si>
  <si>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</si>
  <si>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</si>
  <si>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</si>
  <si>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</si>
  <si>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</si>
  <si>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</si>
  <si>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</si>
  <si>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</si>
  <si>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</si>
  <si>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</si>
  <si>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</si>
  <si>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</si>
  <si>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</si>
  <si>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</si>
  <si>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</si>
  <si>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</si>
  <si>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</si>
  <si>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</si>
  <si>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</si>
  <si>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</si>
  <si>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</si>
  <si>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</si>
  <si>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</si>
  <si>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</si>
  <si>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</si>
  <si>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</si>
  <si>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</si>
  <si>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</si>
  <si>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</si>
  <si>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</si>
  <si>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</si>
  <si>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</si>
  <si>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</si>
  <si>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</si>
  <si>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</si>
  <si>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</si>
  <si>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</si>
  <si>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</si>
  <si>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</si>
  <si>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</si>
  <si>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</si>
  <si>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</si>
  <si>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</si>
  <si>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</si>
  <si>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</si>
  <si>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</si>
  <si>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</si>
  <si>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</si>
  <si>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</si>
  <si>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</si>
  <si>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</si>
  <si>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</si>
  <si>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</si>
  <si>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</si>
  <si>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</si>
  <si>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</si>
  <si>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</si>
  <si>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</si>
  <si>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</si>
  <si>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</si>
  <si>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</si>
  <si>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</si>
  <si>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</si>
  <si>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</si>
  <si>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</si>
  <si>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</si>
  <si>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</si>
  <si>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</si>
  <si>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</si>
  <si>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</si>
  <si>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</si>
  <si>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</si>
  <si>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</si>
  <si>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</si>
  <si>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</si>
  <si>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</si>
  <si>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</si>
  <si>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</si>
  <si>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</si>
  <si>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</si>
  <si>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</si>
  <si>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</si>
  <si>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</si>
  <si>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</si>
  <si>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</si>
  <si>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</si>
  <si>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</si>
  <si>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</si>
  <si>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</si>
  <si>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</si>
  <si>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</si>
  <si>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</si>
  <si>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</si>
  <si>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</si>
  <si>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</si>
  <si>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</si>
  <si>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</si>
  <si>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</si>
  <si>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</si>
  <si>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</si>
  <si>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</si>
  <si>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</si>
  <si>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</si>
  <si>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</si>
  <si>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</si>
  <si>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</si>
  <si>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</si>
  <si>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</si>
  <si>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</si>
  <si>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</si>
  <si>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</si>
  <si>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</si>
  <si>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</si>
  <si>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</si>
  <si>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</si>
  <si>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</si>
  <si>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</si>
  <si>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</si>
  <si>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</si>
  <si>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</si>
  <si>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</si>
  <si>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</si>
  <si>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</si>
  <si>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</si>
  <si>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</si>
  <si>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</si>
  <si>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</si>
  <si>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</si>
  <si>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</si>
  <si>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</si>
  <si>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</si>
  <si>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</si>
  <si>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</si>
  <si>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</si>
  <si>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</si>
  <si>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</si>
  <si>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</si>
  <si>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</si>
  <si>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</si>
  <si>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</si>
  <si>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</si>
  <si>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</si>
  <si>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</si>
  <si>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</si>
  <si>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</si>
  <si>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</si>
  <si>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</si>
  <si>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</si>
  <si>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</si>
  <si>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</si>
  <si>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</si>
  <si>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</si>
  <si>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</si>
  <si>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</si>
  <si>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</si>
  <si>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</si>
  <si>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</si>
  <si>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</si>
  <si>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</si>
  <si>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</si>
  <si>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</si>
  <si>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</si>
  <si>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</si>
  <si>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</si>
  <si>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</si>
  <si>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</si>
  <si>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</si>
  <si>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</si>
  <si>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</si>
  <si>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</si>
  <si>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</si>
  <si>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</si>
  <si>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</si>
  <si>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</si>
  <si>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</si>
  <si>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</si>
  <si>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</si>
  <si>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</si>
  <si>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</si>
  <si>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</si>
  <si>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</si>
  <si>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</si>
  <si>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</si>
  <si>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</si>
  <si>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</si>
  <si>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</si>
  <si>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</si>
  <si>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</si>
  <si>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</si>
  <si>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</si>
  <si>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</si>
  <si>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</si>
  <si>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</si>
  <si>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</si>
  <si>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</si>
  <si>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</si>
  <si>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</si>
  <si>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</si>
  <si>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</si>
  <si>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</si>
  <si>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</si>
  <si>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</si>
  <si>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</si>
  <si>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</si>
  <si>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</si>
  <si>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</si>
  <si>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</si>
  <si>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</si>
  <si>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</si>
  <si>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</si>
  <si>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</si>
  <si>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</si>
  <si>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</si>
  <si>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</si>
  <si>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</si>
  <si>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</si>
  <si>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</si>
  <si>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</si>
  <si>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</si>
  <si>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</si>
  <si>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</si>
  <si>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</si>
  <si>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</si>
  <si>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</si>
  <si>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</si>
  <si>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</si>
  <si>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</si>
  <si>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</si>
  <si>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</si>
  <si>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</si>
  <si>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</si>
  <si>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</si>
  <si>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</si>
  <si>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</si>
  <si>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</si>
  <si>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</si>
  <si>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</si>
  <si>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</si>
  <si>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</si>
  <si>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</si>
  <si>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</si>
  <si>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</si>
  <si>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</si>
  <si>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</si>
  <si>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</si>
  <si>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</si>
  <si>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</si>
  <si>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</si>
  <si>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</si>
  <si>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</si>
  <si>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</si>
  <si>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</si>
  <si>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</si>
  <si>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</si>
  <si>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</si>
  <si>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</si>
  <si>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</si>
  <si>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</si>
  <si>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</si>
  <si>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</si>
  <si>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</si>
  <si>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</si>
  <si>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</si>
  <si>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</si>
  <si>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</si>
  <si>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</si>
  <si>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</si>
  <si>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</si>
  <si>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</si>
  <si>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</si>
  <si>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</si>
  <si>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</si>
  <si>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</si>
  <si>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</si>
  <si>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</si>
  <si>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</si>
  <si>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</si>
  <si>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</si>
  <si>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</si>
  <si>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</si>
  <si>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</si>
  <si>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</si>
  <si>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</si>
  <si>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</si>
  <si>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</si>
  <si>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</si>
  <si>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</si>
  <si>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</si>
  <si>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</si>
  <si>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</si>
  <si>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</si>
  <si>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</si>
  <si>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</si>
  <si>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</si>
  <si>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</si>
  <si>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</si>
  <si>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</si>
  <si>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</si>
  <si>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</si>
  <si>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</si>
  <si>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</si>
  <si>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</si>
  <si>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</si>
  <si>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</si>
  <si>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</si>
  <si>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</si>
  <si>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</si>
  <si>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</si>
  <si>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</si>
  <si>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</si>
  <si>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</si>
  <si>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</si>
  <si>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</si>
  <si>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</si>
  <si>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</si>
  <si>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</si>
  <si>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</si>
  <si>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</si>
  <si>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</si>
  <si>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</si>
  <si>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</si>
  <si>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</si>
  <si>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</si>
  <si>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</si>
  <si>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</si>
  <si>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</si>
  <si>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</si>
  <si>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</si>
  <si>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</si>
  <si>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</si>
  <si>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</si>
  <si>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</si>
  <si>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</si>
  <si>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</si>
  <si>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</si>
  <si>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</si>
  <si>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</si>
  <si>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</si>
  <si>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</si>
  <si>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</si>
  <si>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</si>
  <si>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</si>
  <si>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</si>
  <si>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</si>
  <si>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</si>
  <si>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</si>
  <si>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</si>
  <si>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</si>
  <si>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</si>
  <si>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</si>
  <si>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</si>
  <si>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</si>
  <si>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</si>
  <si>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</si>
  <si>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</si>
  <si>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</si>
  <si>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</si>
  <si>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</si>
  <si>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</si>
  <si>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</si>
  <si>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</si>
  <si>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</si>
  <si>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</si>
  <si>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</si>
  <si>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</si>
  <si>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</si>
  <si>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</si>
  <si>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</si>
  <si>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</si>
  <si>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</si>
  <si>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</si>
  <si>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</si>
  <si>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</si>
  <si>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</si>
  <si>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</si>
  <si>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</si>
  <si>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</si>
  <si>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</si>
  <si>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</si>
  <si>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</si>
  <si>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</si>
  <si>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</si>
  <si>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</si>
  <si>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</si>
  <si>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</si>
  <si>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</si>
  <si>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</si>
  <si>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</si>
  <si>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</si>
  <si>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</si>
  <si>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</si>
  <si>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</si>
  <si>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</si>
  <si>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</si>
  <si>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</si>
  <si>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</si>
  <si>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</si>
  <si>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</si>
  <si>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</si>
  <si>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</si>
  <si>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</si>
  <si>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</si>
  <si>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</si>
  <si>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</si>
  <si>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</si>
  <si>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</si>
  <si>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</si>
  <si>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</si>
  <si>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</si>
  <si>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</si>
  <si>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</si>
  <si>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</si>
  <si>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</si>
  <si>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</si>
  <si>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</si>
  <si>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</si>
  <si>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</si>
  <si>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</si>
  <si>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</si>
  <si>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</si>
  <si>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</si>
  <si>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</si>
  <si>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</si>
  <si>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</si>
  <si>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</si>
  <si>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</si>
  <si>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</si>
  <si>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</si>
  <si>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</si>
  <si>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</si>
  <si>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</si>
  <si>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</si>
  <si>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</si>
  <si>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</si>
  <si>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</si>
  <si>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</si>
  <si>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</si>
  <si>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</si>
  <si>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</si>
  <si>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</si>
  <si>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</si>
  <si>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</si>
  <si>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</si>
  <si>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</si>
  <si>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</si>
  <si>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</si>
  <si>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</si>
  <si>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</si>
  <si>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</si>
  <si>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</si>
  <si>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</si>
  <si>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</si>
  <si>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</si>
  <si>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</si>
  <si>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</si>
  <si>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</si>
  <si>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</si>
  <si>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</si>
  <si>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</si>
  <si>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</si>
  <si>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</si>
  <si>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</si>
  <si>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</si>
  <si>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</si>
  <si>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</si>
  <si>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</si>
  <si>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</si>
  <si>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</si>
  <si>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</si>
  <si>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</si>
  <si>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</si>
  <si>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</si>
  <si>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</si>
  <si>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</si>
  <si>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</si>
  <si>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</si>
  <si>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</si>
  <si>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</si>
  <si>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</si>
  <si>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</si>
  <si>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</si>
  <si>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</si>
  <si>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</si>
  <si>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</si>
  <si>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</si>
  <si>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</si>
  <si>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</si>
  <si>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</si>
  <si>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</si>
  <si>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</si>
  <si>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</si>
  <si>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</si>
  <si>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</si>
  <si>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</si>
  <si>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</si>
  <si>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</si>
  <si>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</si>
  <si>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</si>
  <si>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</si>
  <si>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</si>
  <si>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</si>
  <si>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</si>
  <si>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</si>
  <si>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</si>
  <si>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</si>
  <si>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</si>
  <si>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</si>
  <si>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</si>
  <si>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</si>
  <si>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</si>
  <si>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</si>
  <si>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</si>
  <si>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</si>
  <si>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</si>
  <si>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</si>
  <si>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</si>
  <si>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</si>
  <si>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</si>
  <si>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</si>
  <si>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</si>
  <si>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</si>
  <si>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</si>
  <si>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</si>
  <si>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</si>
  <si>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</si>
  <si>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</si>
  <si>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</si>
  <si>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</si>
  <si>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</si>
  <si>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</si>
  <si>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</si>
  <si>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</si>
  <si>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</si>
  <si>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</si>
  <si>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</si>
  <si>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</si>
  <si>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</si>
  <si>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</si>
  <si>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</si>
  <si>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</si>
  <si>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</si>
  <si>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</si>
  <si>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</si>
  <si>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</si>
  <si>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</si>
  <si>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</si>
  <si>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</si>
  <si>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</si>
  <si>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</si>
  <si>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</si>
  <si>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</si>
  <si>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</si>
  <si>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</si>
  <si>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</si>
  <si>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</si>
  <si>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</si>
  <si>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</si>
  <si>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</si>
  <si>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</si>
  <si>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</si>
  <si>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</si>
  <si>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</si>
  <si>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</si>
  <si>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</si>
  <si>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</si>
  <si>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</si>
  <si>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</si>
  <si>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</si>
  <si>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</si>
  <si>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</si>
  <si>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</si>
  <si>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</si>
  <si>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</si>
  <si>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</si>
  <si>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</si>
  <si>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</si>
  <si>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</si>
  <si>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</si>
  <si>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</si>
  <si>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</si>
  <si>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</si>
  <si>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</si>
  <si>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</si>
  <si>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</si>
  <si>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</si>
  <si>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</si>
  <si>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</si>
  <si>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</si>
  <si>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</si>
  <si>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</si>
  <si>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</si>
  <si>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</si>
  <si>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</si>
  <si>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</si>
  <si>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</si>
  <si>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</si>
  <si>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</si>
  <si>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</si>
  <si>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</si>
  <si>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</si>
  <si>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</si>
  <si>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</si>
  <si>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</si>
  <si>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</si>
  <si>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</si>
  <si>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</si>
  <si>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</si>
  <si>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</si>
  <si>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</si>
  <si>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</si>
  <si>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</si>
  <si>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</si>
  <si>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</si>
  <si>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</si>
  <si>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</si>
  <si>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</si>
  <si>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</si>
  <si>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</si>
  <si>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</si>
  <si>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</si>
  <si>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</si>
  <si>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</si>
  <si>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</si>
  <si>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</si>
  <si>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</si>
  <si>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</si>
  <si>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</si>
  <si>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</si>
  <si>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</si>
  <si>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</si>
  <si>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</si>
  <si>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</si>
  <si>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</si>
  <si>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</si>
  <si>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</si>
  <si>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</si>
  <si>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</si>
  <si>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</si>
  <si>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</si>
  <si>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</si>
  <si>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</si>
  <si>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</si>
  <si>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</si>
  <si>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</si>
  <si>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</si>
  <si>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</si>
  <si>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</si>
  <si>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</si>
  <si>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</si>
  <si>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</si>
  <si>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</si>
  <si>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</si>
  <si>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</si>
  <si>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</si>
  <si>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</si>
  <si>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</si>
  <si>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</si>
  <si>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</si>
  <si>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</si>
  <si>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</si>
  <si>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</si>
  <si>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</si>
  <si>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</si>
  <si>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</si>
  <si>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</si>
  <si>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</si>
  <si>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</si>
  <si>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</si>
  <si>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</si>
  <si>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</si>
  <si>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</si>
  <si>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</si>
  <si>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</si>
  <si>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</si>
  <si>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</si>
  <si>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</si>
  <si>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</si>
  <si>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</si>
  <si>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</si>
  <si>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</si>
  <si>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</si>
  <si>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</si>
  <si>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</si>
  <si>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</si>
  <si>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</si>
  <si>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</si>
  <si>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</si>
  <si>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</si>
  <si>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</si>
  <si>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</si>
  <si>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</si>
  <si>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</si>
  <si>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</si>
  <si>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</si>
  <si>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</si>
  <si>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</si>
  <si>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</si>
  <si>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</si>
  <si>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</si>
  <si>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</si>
  <si>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</si>
  <si>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</si>
  <si>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</si>
  <si>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</si>
  <si>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</si>
  <si>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</si>
  <si>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</si>
  <si>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</si>
  <si>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</si>
  <si>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</si>
  <si>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</si>
  <si>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</si>
  <si>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</si>
  <si>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</si>
  <si>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</si>
  <si>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</si>
  <si>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</si>
  <si>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</si>
  <si>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</si>
  <si>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</si>
  <si>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</si>
  <si>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</si>
  <si>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</si>
  <si>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</si>
  <si>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</si>
  <si>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</si>
  <si>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</si>
  <si>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</si>
  <si>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</si>
  <si>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</si>
  <si>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</si>
  <si>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</si>
  <si>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</si>
  <si>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</si>
  <si>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</si>
  <si>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</si>
  <si>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</si>
  <si>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</si>
  <si>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</si>
  <si>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</si>
  <si>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</si>
  <si>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</si>
  <si>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</si>
  <si>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</si>
  <si>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</si>
  <si>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</si>
  <si>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</si>
  <si>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</si>
  <si>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</si>
  <si>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</si>
  <si>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</si>
  <si>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</si>
  <si>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</si>
  <si>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</si>
  <si>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</si>
  <si>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</si>
  <si>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</si>
  <si>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</si>
  <si>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</si>
  <si>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</si>
  <si>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</si>
  <si>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</si>
  <si>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</si>
  <si>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</si>
  <si>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</si>
  <si>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</si>
  <si>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</si>
  <si>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</si>
  <si>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</si>
  <si>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</si>
  <si>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</si>
  <si>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</si>
  <si>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</si>
  <si>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</si>
  <si>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</si>
  <si>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</si>
  <si>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</si>
  <si>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</si>
  <si>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</si>
  <si>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</si>
  <si>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</si>
  <si>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</si>
  <si>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</si>
  <si>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</si>
  <si>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</si>
  <si>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</si>
  <si>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</si>
  <si>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</si>
  <si>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</si>
  <si>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</si>
  <si>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</si>
  <si>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</si>
  <si>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</si>
  <si>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</si>
  <si>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</si>
  <si>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</si>
  <si>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</si>
  <si>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</si>
  <si>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</si>
  <si>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</si>
  <si>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</si>
  <si>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</si>
  <si>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</si>
  <si>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</si>
  <si>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</si>
  <si>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</si>
  <si>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</si>
  <si>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</si>
  <si>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</si>
  <si>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</si>
  <si>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</si>
  <si>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</si>
  <si>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</si>
  <si>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</si>
  <si>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</si>
  <si>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</si>
  <si>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</si>
  <si>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</si>
  <si>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</si>
  <si>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</si>
  <si>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</si>
  <si>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</si>
  <si>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</si>
  <si>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</si>
  <si>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</si>
  <si>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</si>
  <si>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</si>
  <si>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</si>
  <si>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</si>
  <si>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</si>
  <si>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</si>
  <si>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</si>
  <si>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</si>
  <si>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</si>
  <si>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</si>
  <si>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</si>
  <si>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</si>
  <si>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</si>
  <si>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</si>
  <si>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</si>
  <si>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</si>
  <si>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</si>
  <si>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</si>
  <si>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</si>
  <si>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</si>
  <si>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</si>
  <si>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</si>
  <si>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</si>
  <si>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</si>
  <si>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</si>
  <si>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</si>
  <si>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</si>
  <si>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</si>
  <si>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</si>
  <si>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</si>
  <si>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</si>
  <si>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</si>
  <si>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</si>
  <si>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</si>
  <si>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</si>
  <si>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</si>
  <si>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</si>
  <si>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</si>
  <si>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</si>
  <si>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</si>
  <si>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</si>
  <si>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</si>
  <si>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</si>
  <si>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</si>
  <si>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</si>
  <si>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</si>
  <si>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</si>
  <si>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</si>
  <si>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</si>
  <si>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</si>
  <si>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</si>
  <si>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</si>
  <si>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</si>
  <si>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</si>
  <si>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</si>
  <si>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</si>
  <si>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</si>
  <si>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</si>
  <si>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</si>
  <si>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</si>
  <si>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</si>
  <si>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</si>
  <si>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</si>
  <si>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</si>
  <si>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</si>
  <si>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</si>
  <si>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</si>
  <si>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</si>
  <si>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</si>
  <si>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</si>
  <si>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</si>
  <si>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</si>
  <si>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</si>
  <si>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</si>
  <si>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</si>
  <si>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</si>
  <si>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</si>
  <si>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</si>
  <si>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</si>
  <si>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</si>
  <si>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</si>
  <si>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</si>
  <si>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</si>
  <si>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</si>
  <si>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</si>
  <si>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</si>
  <si>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</si>
  <si>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</si>
  <si>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</si>
  <si>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</si>
  <si>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</si>
  <si>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</si>
  <si>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</si>
  <si>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</si>
  <si>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</si>
  <si>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</si>
  <si>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</si>
  <si>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</si>
  <si>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</si>
  <si>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</si>
  <si>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</si>
  <si>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</si>
  <si>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</si>
  <si>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</si>
  <si>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</si>
  <si>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</si>
  <si>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</si>
  <si>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</si>
  <si>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</si>
  <si>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</si>
  <si>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</si>
  <si>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</si>
  <si>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</si>
  <si>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</si>
  <si>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</si>
  <si>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</si>
  <si>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</si>
  <si>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</si>
  <si>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</si>
  <si>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</si>
  <si>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</si>
  <si>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</si>
  <si>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</si>
  <si>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</si>
  <si>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</si>
  <si>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</si>
  <si>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</si>
  <si>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</si>
  <si>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</si>
  <si>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</si>
  <si>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</si>
  <si>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</si>
  <si>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</si>
  <si>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</si>
  <si>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</si>
  <si>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</si>
  <si>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</si>
  <si>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</si>
  <si>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</si>
  <si>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</si>
  <si>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</si>
  <si>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</si>
  <si>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</si>
  <si>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</si>
  <si>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</si>
  <si>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</si>
  <si>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</si>
  <si>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</si>
  <si>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</si>
  <si>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</si>
  <si>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</si>
  <si>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</si>
  <si>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</si>
  <si>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</si>
  <si>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</si>
  <si>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</si>
  <si>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</si>
  <si>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</si>
  <si>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</si>
  <si>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</si>
  <si>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</si>
  <si>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</si>
  <si>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</si>
  <si>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</si>
  <si>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</si>
  <si>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</si>
  <si>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</si>
  <si>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</si>
  <si>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</si>
  <si>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</si>
  <si>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</si>
  <si>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</si>
  <si>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</si>
  <si>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</si>
  <si>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</si>
  <si>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</si>
  <si>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</si>
  <si>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</si>
  <si>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</si>
  <si>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</si>
  <si>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</si>
  <si>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</si>
  <si>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</si>
  <si>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</si>
  <si>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</si>
  <si>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</si>
  <si>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</si>
  <si>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</si>
  <si>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</si>
  <si>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</si>
  <si>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</si>
  <si>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</si>
  <si>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</si>
  <si>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</si>
  <si>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</si>
  <si>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</si>
  <si>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</si>
  <si>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</si>
  <si>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</si>
  <si>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</si>
  <si>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</si>
  <si>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</si>
  <si>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</si>
  <si>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</si>
  <si>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</si>
  <si>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</si>
  <si>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</si>
  <si>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</si>
  <si>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</si>
  <si>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</si>
  <si>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</si>
  <si>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</si>
  <si>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</si>
  <si>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</si>
  <si>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</si>
  <si>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</si>
  <si>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</si>
  <si>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</si>
  <si>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</si>
  <si>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</si>
  <si>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</si>
  <si>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</si>
  <si>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</si>
  <si>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</si>
  <si>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</si>
  <si>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</si>
  <si>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</si>
  <si>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</si>
  <si>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</si>
  <si>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</si>
  <si>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</si>
  <si>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</si>
  <si>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</si>
  <si>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</si>
  <si>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</si>
  <si>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</si>
  <si>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</si>
  <si>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</si>
  <si>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</si>
  <si>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</si>
  <si>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</si>
  <si>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</si>
  <si>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</si>
  <si>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</si>
  <si>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</si>
  <si>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</si>
  <si>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</si>
  <si>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</si>
  <si>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</si>
  <si>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</si>
  <si>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</si>
  <si>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</si>
  <si>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</si>
  <si>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</si>
  <si>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</si>
  <si>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</si>
  <si>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</si>
  <si>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</si>
  <si>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</si>
  <si>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</si>
  <si>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</si>
  <si>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</si>
  <si>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</si>
  <si>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</si>
  <si>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</si>
  <si>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</si>
  <si>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</si>
  <si>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</si>
  <si>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</si>
  <si>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</si>
  <si>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</si>
  <si>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</si>
  <si>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</si>
  <si>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</si>
  <si>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</si>
  <si>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</si>
  <si>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</si>
  <si>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</si>
  <si>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</si>
  <si>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</si>
  <si>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</si>
  <si>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</si>
  <si>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</si>
  <si>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</si>
  <si>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</si>
  <si>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</si>
  <si>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</si>
  <si>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</si>
  <si>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</si>
  <si>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</si>
  <si>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</si>
  <si>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</si>
  <si>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</si>
  <si>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</si>
  <si>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</si>
  <si>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</si>
  <si>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</si>
  <si>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</si>
  <si>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</si>
  <si>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</si>
  <si>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</si>
  <si>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</si>
  <si>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</si>
  <si>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</si>
  <si>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</si>
  <si>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</si>
  <si>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</si>
  <si>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</si>
  <si>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</si>
  <si>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</si>
  <si>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</si>
  <si>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</si>
  <si>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</si>
  <si>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</si>
  <si>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</si>
  <si>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</si>
  <si>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</si>
  <si>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</si>
  <si>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</si>
  <si>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</si>
  <si>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</si>
  <si>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</si>
  <si>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</si>
  <si>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</si>
  <si>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</si>
  <si>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</si>
  <si>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</si>
  <si>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</si>
  <si>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</si>
  <si>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</si>
  <si>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</si>
  <si>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</si>
  <si>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</si>
  <si>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</si>
  <si>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</si>
  <si>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</si>
  <si>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</si>
  <si>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</si>
  <si>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</si>
  <si>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</si>
  <si>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</si>
  <si>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</si>
  <si>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</si>
  <si>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</si>
  <si>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</si>
  <si>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</si>
  <si>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</si>
  <si>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</si>
  <si>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</si>
  <si>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</si>
  <si>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</si>
  <si>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</si>
  <si>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</si>
  <si>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</si>
  <si>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</si>
  <si>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</si>
  <si>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</si>
  <si>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</si>
  <si>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</si>
  <si>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</si>
  <si>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</si>
  <si>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</si>
  <si>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</si>
  <si>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</si>
  <si>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</si>
  <si>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</si>
  <si>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</si>
  <si>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</si>
  <si>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</si>
  <si>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</si>
  <si>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</si>
  <si>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</si>
  <si>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</si>
  <si>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</si>
  <si>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</si>
  <si>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</si>
  <si>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</si>
  <si>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</si>
  <si>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</si>
  <si>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</si>
  <si>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</si>
  <si>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</si>
  <si>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</si>
  <si>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</si>
  <si>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</si>
  <si>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</si>
  <si>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</si>
  <si>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</si>
  <si>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</si>
  <si>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</si>
  <si>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</si>
  <si>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</si>
  <si>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</si>
  <si>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</si>
  <si>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</si>
  <si>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</si>
  <si>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</si>
  <si>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</si>
  <si>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</si>
  <si>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</si>
  <si>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</si>
  <si>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</si>
  <si>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</si>
  <si>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</si>
  <si>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</si>
  <si>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</si>
  <si>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</si>
  <si>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</si>
  <si>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</si>
  <si>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</si>
  <si>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</si>
  <si>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</si>
  <si>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</si>
  <si>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</si>
  <si>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</si>
  <si>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</si>
  <si>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</si>
  <si>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</si>
  <si>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</si>
  <si>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</si>
  <si>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</si>
  <si>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</si>
  <si>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</si>
  <si>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</si>
  <si>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</si>
  <si>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</si>
  <si>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</si>
  <si>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</si>
  <si>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</si>
  <si>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</si>
  <si>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</si>
  <si>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</si>
  <si>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</si>
  <si>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</si>
  <si>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</si>
  <si>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</si>
  <si>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</si>
  <si>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</si>
  <si>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</si>
  <si>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</si>
  <si>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</si>
  <si>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</si>
  <si>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</si>
  <si>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</si>
  <si>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</si>
  <si>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</si>
  <si>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</si>
  <si>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</si>
  <si>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</si>
  <si>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</si>
  <si>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</si>
  <si>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</si>
  <si>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</si>
  <si>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</si>
  <si>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</si>
  <si>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</si>
  <si>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</si>
  <si>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</si>
  <si>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</si>
  <si>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</si>
  <si>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</si>
  <si>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</si>
  <si>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</si>
  <si>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</si>
  <si>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</si>
  <si>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</si>
  <si>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</si>
  <si>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</si>
  <si>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</si>
  <si>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</si>
  <si>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</si>
  <si>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</si>
  <si>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</si>
  <si>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</si>
  <si>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</si>
  <si>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</si>
  <si>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</si>
  <si>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</si>
  <si>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</si>
  <si>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</si>
  <si>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</si>
  <si>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</si>
  <si>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</si>
  <si>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</si>
  <si>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</si>
  <si>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</si>
  <si>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</si>
  <si>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</si>
  <si>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</si>
  <si>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</si>
  <si>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</si>
  <si>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</si>
  <si>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</si>
  <si>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</si>
  <si>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</si>
  <si>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</si>
  <si>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</si>
  <si>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</si>
  <si>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</si>
  <si>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</si>
  <si>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</si>
  <si>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</si>
  <si>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</si>
  <si>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</si>
  <si>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</si>
  <si>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</si>
  <si>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</si>
  <si>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</si>
  <si>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</si>
  <si>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</si>
  <si>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</si>
  <si>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</si>
  <si>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</si>
  <si>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</si>
  <si>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</si>
  <si>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</si>
  <si>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</si>
  <si>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</si>
  <si>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</si>
  <si>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</si>
  <si>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</si>
  <si>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</si>
  <si>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</si>
  <si>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</si>
  <si>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</si>
  <si>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</si>
  <si>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</si>
  <si>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</si>
  <si>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</si>
  <si>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</si>
  <si>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</si>
  <si>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</si>
  <si>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</si>
  <si>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</si>
  <si>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</si>
  <si>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</si>
  <si>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</si>
  <si>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</si>
  <si>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</si>
  <si>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</si>
  <si>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</si>
  <si>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</si>
  <si>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</si>
  <si>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</si>
  <si>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</si>
  <si>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</si>
  <si>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</si>
  <si>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</si>
  <si>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</si>
  <si>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</si>
  <si>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</si>
  <si>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</si>
  <si>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</si>
  <si>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</si>
  <si>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</si>
  <si>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</si>
  <si>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</si>
  <si>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</si>
  <si>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</si>
  <si>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</si>
  <si>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</si>
  <si>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</si>
  <si>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</si>
  <si>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</si>
  <si>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</si>
  <si>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</si>
  <si>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</si>
  <si>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</si>
  <si>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</si>
  <si>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</si>
  <si>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</si>
  <si>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</si>
  <si>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</si>
  <si>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</si>
  <si>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</si>
  <si>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</si>
  <si>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</si>
  <si>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</si>
  <si>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</si>
  <si>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</si>
  <si>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</si>
  <si>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</si>
  <si>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</si>
  <si>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</si>
  <si>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</si>
  <si>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</si>
  <si>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</si>
  <si>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</si>
  <si>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</si>
  <si>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</si>
  <si>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</si>
  <si>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</si>
  <si>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</si>
  <si>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</si>
  <si>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</si>
  <si>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</si>
  <si>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</si>
  <si>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</si>
  <si>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</si>
  <si>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</si>
  <si>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</si>
  <si>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</si>
  <si>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</si>
  <si>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</si>
  <si>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</si>
  <si>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</si>
  <si>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</si>
  <si>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</si>
  <si>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</si>
  <si>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</si>
  <si>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</si>
  <si>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</si>
  <si>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</si>
  <si>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</si>
  <si>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</si>
  <si>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</si>
  <si>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</si>
  <si>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</si>
  <si>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</si>
  <si>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</si>
  <si>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</si>
  <si>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</si>
  <si>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</si>
  <si>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</si>
  <si>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</si>
  <si>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</si>
  <si>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</si>
  <si>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</si>
  <si>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</si>
  <si>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</si>
  <si>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</si>
  <si>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</si>
  <si>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</si>
  <si>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</si>
  <si>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</si>
  <si>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</si>
  <si>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</si>
  <si>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</si>
  <si>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</si>
  <si>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</si>
  <si>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</si>
  <si>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</si>
  <si>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</si>
  <si>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</si>
  <si>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</si>
  <si>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</si>
  <si>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</si>
  <si>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</si>
  <si>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</si>
  <si>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</si>
  <si>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</si>
  <si>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</si>
  <si>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</si>
  <si>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</si>
  <si>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</si>
  <si>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</si>
  <si>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</si>
  <si>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</si>
  <si>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</si>
  <si>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</si>
  <si>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</si>
  <si>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</si>
  <si>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</si>
  <si>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</si>
  <si>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</si>
  <si>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</si>
  <si>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</si>
  <si>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</si>
  <si>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</si>
  <si>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</si>
  <si>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</si>
  <si>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</si>
  <si>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</si>
  <si>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</si>
  <si>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</si>
  <si>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</si>
  <si>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</si>
  <si>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</si>
  <si>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</si>
  <si>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</si>
  <si>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</si>
  <si>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</si>
  <si>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</si>
  <si>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</si>
  <si>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</si>
  <si>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</si>
  <si>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</si>
  <si>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</si>
  <si>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</si>
  <si>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</si>
  <si>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</si>
  <si>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</si>
  <si>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</si>
  <si>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</si>
  <si>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</si>
  <si>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</si>
  <si>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</si>
  <si>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</si>
  <si>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</si>
  <si>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</si>
  <si>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</si>
  <si>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</si>
  <si>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</si>
  <si>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</si>
  <si>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</si>
  <si>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</si>
  <si>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</si>
  <si>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</si>
  <si>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</si>
  <si>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</si>
  <si>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</si>
  <si>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</si>
  <si>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</si>
  <si>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</si>
  <si>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</si>
  <si>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</si>
  <si>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</si>
  <si>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</si>
  <si>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</si>
  <si>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</si>
  <si>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</si>
  <si>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</si>
  <si>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</si>
  <si>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</si>
  <si>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</si>
  <si>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</si>
  <si>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</si>
  <si>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</si>
  <si>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</si>
  <si>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</si>
  <si>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</si>
  <si>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</si>
  <si>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</si>
  <si>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</si>
  <si>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</si>
  <si>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</si>
  <si>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</si>
  <si>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</si>
  <si>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</si>
  <si>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</si>
  <si>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</si>
  <si>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</si>
  <si>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</si>
  <si>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</si>
  <si>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</si>
  <si>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</si>
  <si>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</si>
  <si>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</si>
  <si>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</si>
  <si>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</si>
  <si>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</si>
  <si>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</si>
  <si>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</si>
  <si>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</si>
  <si>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</si>
  <si>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</si>
  <si>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</si>
  <si>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</si>
  <si>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</si>
  <si>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</si>
  <si>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</si>
  <si>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</si>
  <si>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</si>
  <si>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</si>
  <si>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</si>
  <si>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</si>
  <si>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</si>
  <si>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</si>
  <si>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</si>
  <si>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</si>
  <si>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</si>
  <si>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</si>
  <si>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</si>
  <si>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</si>
  <si>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</si>
  <si>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</si>
  <si>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</si>
  <si>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</si>
  <si>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</si>
  <si>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</si>
  <si>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</si>
  <si>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</si>
  <si>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</si>
  <si>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</si>
  <si>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</si>
  <si>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</si>
  <si>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</si>
  <si>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</si>
  <si>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</si>
  <si>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</si>
  <si>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</si>
  <si>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</si>
  <si>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</si>
  <si>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</si>
  <si>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</si>
  <si>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</si>
  <si>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</si>
  <si>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</si>
  <si>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</si>
  <si>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</si>
  <si>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</si>
  <si>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</si>
  <si>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</si>
  <si>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</si>
  <si>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</si>
  <si>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</si>
  <si>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</si>
  <si>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</si>
  <si>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</si>
  <si>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</si>
  <si>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</si>
  <si>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</si>
  <si>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</si>
  <si>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</si>
  <si>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</si>
  <si>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</si>
  <si>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</si>
  <si>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</si>
  <si>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</si>
  <si>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</si>
  <si>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</si>
  <si>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</si>
  <si>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</si>
  <si>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</si>
  <si>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</si>
  <si>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</si>
  <si>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</si>
  <si>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</si>
  <si>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</si>
  <si>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</si>
  <si>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</si>
  <si>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</si>
  <si>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</si>
  <si>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</si>
  <si>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</si>
  <si>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</si>
  <si>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</si>
  <si>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</si>
  <si>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</si>
  <si>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</si>
  <si>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</si>
  <si>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</si>
  <si>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</si>
  <si>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</si>
  <si>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</si>
  <si>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</si>
  <si>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</si>
  <si>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</si>
  <si>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</si>
  <si>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</si>
  <si>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</si>
  <si>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</si>
  <si>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</si>
  <si>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</si>
  <si>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</si>
  <si>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</si>
  <si>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</si>
  <si>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</si>
  <si>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</si>
  <si>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</si>
  <si>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</si>
  <si>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</si>
  <si>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</si>
  <si>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</si>
  <si>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</si>
  <si>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</si>
  <si>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</si>
  <si>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</si>
  <si>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</si>
  <si>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</si>
  <si>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</si>
  <si>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</si>
  <si>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</si>
  <si>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</si>
  <si>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</si>
  <si>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</si>
  <si>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</si>
  <si>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</si>
  <si>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</si>
  <si>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</si>
  <si>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</si>
  <si>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</si>
  <si>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</si>
  <si>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</si>
  <si>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</si>
  <si>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</si>
  <si>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</si>
  <si>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</si>
  <si>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</si>
  <si>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</si>
  <si>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</si>
  <si>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</si>
  <si>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</si>
  <si>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</si>
  <si>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</si>
  <si>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</si>
  <si>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</si>
  <si>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</si>
  <si>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</si>
  <si>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</si>
  <si>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</si>
  <si>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</si>
  <si>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</si>
  <si>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</si>
  <si>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</si>
  <si>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</si>
  <si>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</si>
  <si>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</si>
  <si>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</si>
  <si>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</si>
  <si>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</si>
  <si>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</si>
  <si>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</si>
  <si>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</si>
  <si>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</si>
  <si>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</si>
  <si>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</si>
  <si>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</si>
  <si>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</si>
  <si>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</si>
  <si>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</si>
  <si>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</si>
  <si>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</si>
  <si>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</si>
  <si>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</si>
  <si>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</si>
  <si>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</si>
  <si>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</si>
  <si>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</si>
  <si>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</si>
  <si>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</si>
  <si>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</si>
  <si>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</si>
  <si>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</si>
  <si>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</si>
  <si>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</si>
  <si>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</si>
  <si>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</si>
  <si>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</si>
  <si>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</si>
  <si>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</si>
  <si>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</si>
  <si>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</si>
  <si>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</si>
  <si>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</si>
  <si>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</si>
  <si>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</si>
  <si>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</si>
  <si>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</si>
  <si>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</si>
  <si>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</si>
  <si>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</si>
  <si>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</si>
  <si>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</si>
  <si>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</si>
  <si>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</si>
  <si>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</si>
  <si>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</si>
  <si>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</si>
  <si>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</si>
  <si>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</si>
  <si>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</si>
  <si>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</si>
  <si>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</si>
  <si>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</si>
  <si>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</si>
  <si>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</si>
  <si>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</si>
  <si>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</si>
  <si>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</si>
  <si>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</si>
  <si>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</si>
  <si>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</si>
  <si>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</si>
  <si>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</si>
  <si>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</si>
  <si>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</si>
  <si>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</si>
  <si>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</si>
  <si>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</si>
  <si>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</si>
  <si>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</si>
  <si>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</si>
  <si>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</si>
  <si>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</si>
  <si>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</si>
  <si>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</si>
  <si>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</si>
  <si>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</si>
  <si>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</si>
  <si>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</si>
  <si>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</si>
  <si>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</si>
  <si>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</si>
  <si>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</si>
  <si>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</si>
  <si>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</si>
  <si>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</si>
  <si>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</si>
  <si>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</si>
  <si>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</si>
  <si>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</si>
  <si>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</si>
  <si>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</si>
  <si>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</si>
  <si>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</si>
  <si>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</si>
  <si>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</si>
  <si>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</si>
  <si>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</si>
  <si>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</si>
  <si>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</si>
  <si>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</si>
  <si>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</si>
  <si>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</si>
  <si>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</si>
  <si>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</si>
  <si>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</si>
  <si>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</si>
  <si>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</si>
  <si>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</si>
  <si>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</si>
  <si>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</si>
  <si>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</si>
  <si>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</si>
  <si>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</si>
  <si>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</si>
  <si>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</si>
  <si>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</si>
  <si>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</si>
  <si>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</si>
  <si>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</si>
  <si>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</si>
  <si>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</si>
  <si>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</si>
  <si>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</si>
  <si>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</si>
  <si>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</si>
  <si>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</si>
  <si>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</si>
  <si>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</si>
  <si>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</si>
  <si>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</si>
  <si>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</si>
  <si>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</si>
  <si>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</si>
  <si>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</si>
  <si>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</si>
  <si>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</si>
  <si>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</si>
  <si>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</si>
  <si>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</si>
  <si>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</si>
  <si>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</si>
  <si>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</si>
  <si>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</si>
  <si>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</si>
  <si>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</si>
  <si>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</si>
  <si>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</si>
  <si>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</si>
  <si>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</si>
  <si>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</si>
  <si>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</si>
  <si>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</si>
  <si>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</si>
  <si>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</si>
  <si>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</si>
  <si>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</si>
  <si>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</si>
  <si>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</si>
  <si>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</si>
  <si>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</si>
  <si>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</si>
  <si>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</si>
  <si>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</si>
  <si>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</si>
  <si>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</si>
  <si>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</si>
  <si>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</si>
  <si>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</si>
  <si>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</si>
  <si>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</si>
  <si>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</si>
  <si>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</si>
  <si>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</si>
  <si>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</si>
  <si>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</si>
  <si>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</si>
  <si>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</si>
  <si>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</si>
  <si>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</si>
  <si>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</si>
  <si>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</si>
  <si>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</si>
  <si>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</si>
  <si>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</si>
  <si>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</si>
  <si>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</si>
  <si>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</si>
  <si>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</si>
  <si>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</si>
  <si>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</si>
  <si>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</si>
  <si>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</si>
  <si>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</si>
  <si>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</si>
  <si>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</si>
  <si>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</si>
  <si>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</si>
  <si>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</si>
  <si>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</si>
  <si>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</si>
  <si>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</si>
  <si>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</si>
  <si>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</si>
  <si>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</si>
  <si>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</si>
  <si>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</si>
  <si>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</si>
  <si>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</si>
  <si>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</si>
  <si>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</si>
  <si>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</si>
  <si>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</si>
  <si>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</si>
  <si>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</si>
  <si>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</si>
  <si>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</si>
  <si>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</si>
  <si>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</si>
  <si>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</si>
  <si>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</si>
  <si>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</si>
  <si>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</si>
  <si>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</si>
  <si>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</si>
  <si>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</si>
  <si>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</si>
  <si>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</si>
  <si>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</si>
  <si>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</si>
  <si>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</si>
  <si>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</si>
  <si>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</si>
  <si>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</si>
  <si>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</si>
  <si>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</si>
  <si>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</si>
  <si>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</si>
  <si>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</si>
  <si>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</si>
  <si>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</si>
  <si>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</si>
  <si>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</si>
  <si>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</si>
  <si>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</si>
  <si>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</si>
  <si>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</si>
  <si>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</si>
  <si>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</si>
  <si>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</si>
  <si>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</si>
  <si>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</si>
  <si>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</si>
  <si>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</si>
  <si>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</si>
  <si>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</si>
  <si>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</si>
  <si>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</si>
  <si>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</si>
  <si>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</si>
  <si>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</si>
  <si>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</si>
  <si>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</si>
  <si>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</si>
  <si>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</si>
  <si>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</si>
  <si>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</si>
  <si>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</si>
  <si>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</si>
  <si>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</si>
  <si>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</si>
  <si>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</si>
  <si>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</si>
  <si>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</si>
  <si>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</si>
  <si>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</si>
  <si>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</si>
  <si>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</si>
  <si>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</si>
  <si>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</si>
  <si>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</si>
  <si>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</si>
  <si>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</si>
  <si>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</si>
  <si>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</si>
  <si>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</si>
  <si>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</si>
  <si>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</si>
  <si>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</si>
  <si>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</si>
  <si>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</si>
  <si>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</si>
  <si>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</si>
  <si>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</si>
  <si>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</si>
  <si>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</si>
  <si>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</si>
  <si>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</si>
  <si>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</si>
  <si>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</si>
  <si>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</si>
  <si>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</si>
  <si>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</si>
  <si>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</si>
  <si>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</si>
  <si>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</si>
  <si>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</si>
  <si>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</si>
  <si>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</si>
  <si>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</si>
  <si>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</si>
  <si>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</si>
  <si>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</si>
  <si>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</si>
  <si>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</si>
  <si>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</si>
  <si>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</si>
  <si>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</si>
  <si>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</si>
  <si>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</si>
  <si>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</si>
  <si>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</si>
  <si>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</si>
  <si>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</si>
  <si>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</si>
  <si>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</si>
  <si>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</si>
  <si>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</si>
  <si>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</si>
  <si>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</si>
  <si>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</si>
  <si>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</si>
  <si>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</si>
  <si>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</si>
  <si>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</si>
  <si>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</si>
  <si>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</si>
  <si>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</si>
  <si>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</si>
  <si>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</si>
  <si>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</si>
  <si>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</si>
  <si>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</si>
  <si>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</si>
  <si>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</si>
  <si>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</si>
  <si>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</si>
  <si>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</si>
  <si>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</si>
  <si>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</si>
  <si>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</si>
  <si>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</si>
  <si>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</si>
  <si>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</si>
  <si>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</si>
  <si>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</si>
  <si>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</si>
  <si>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</si>
  <si>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</si>
  <si>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</si>
  <si>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</si>
  <si>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</si>
  <si>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</si>
  <si>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</si>
  <si>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</si>
  <si>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</si>
  <si>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</si>
  <si>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</si>
  <si>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</si>
  <si>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</si>
  <si>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</si>
  <si>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</si>
  <si>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</si>
  <si>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</si>
  <si>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</si>
  <si>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</si>
  <si>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</si>
  <si>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</si>
  <si>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</si>
  <si>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</si>
  <si>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</si>
  <si>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</si>
  <si>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</si>
  <si>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</si>
  <si>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</si>
  <si>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</si>
  <si>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</si>
  <si>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</si>
  <si>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</si>
  <si>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</si>
  <si>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</si>
  <si>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</si>
  <si>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</si>
  <si>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</si>
  <si>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</si>
  <si>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</si>
  <si>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</si>
  <si>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</si>
  <si>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</si>
  <si>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</si>
  <si>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</si>
  <si>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</si>
  <si>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</si>
  <si>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</si>
  <si>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</si>
  <si>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</si>
  <si>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</si>
  <si>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</si>
  <si>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</si>
  <si>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</si>
  <si>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</si>
  <si>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</si>
  <si>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</si>
  <si>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</si>
  <si>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</si>
  <si>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</si>
  <si>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</si>
  <si>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</si>
  <si>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</si>
  <si>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</si>
  <si>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</si>
  <si>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</si>
  <si>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</si>
  <si>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</si>
  <si>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</si>
  <si>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</si>
  <si>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</si>
  <si>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</si>
  <si>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</si>
  <si>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</si>
  <si>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</si>
  <si>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</si>
  <si>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</si>
  <si>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</si>
  <si>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</si>
  <si>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</si>
  <si>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</si>
  <si>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</si>
  <si>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</si>
  <si>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</si>
  <si>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</si>
  <si>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</si>
  <si>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</si>
  <si>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</si>
  <si>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</si>
  <si>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</si>
  <si>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</si>
  <si>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</si>
  <si>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</si>
  <si>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</si>
  <si>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</si>
  <si>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</si>
  <si>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</si>
  <si>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</si>
  <si>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</si>
  <si>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</si>
  <si>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</si>
  <si>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</si>
  <si>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</si>
  <si>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</si>
  <si>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</si>
  <si>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</si>
  <si>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</si>
  <si>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</si>
  <si>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</si>
  <si>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</si>
  <si>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</si>
  <si>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</si>
  <si>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</si>
  <si>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</si>
  <si>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</si>
  <si>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</si>
  <si>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</si>
  <si>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</si>
  <si>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</si>
  <si>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</si>
  <si>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</si>
  <si>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</si>
  <si>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</si>
  <si>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</si>
  <si>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</si>
  <si>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</si>
  <si>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</si>
  <si>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</si>
  <si>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</si>
  <si>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</si>
  <si>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</si>
  <si>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</si>
  <si>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</si>
  <si>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</si>
  <si>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</si>
  <si>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</si>
  <si>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</si>
  <si>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</si>
  <si>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</si>
  <si>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</si>
  <si>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</si>
  <si>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</si>
  <si>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</si>
  <si>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</si>
  <si>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</si>
  <si>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</si>
  <si>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</si>
  <si>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</si>
  <si>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</si>
  <si>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</si>
  <si>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</si>
  <si>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</si>
  <si>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</si>
  <si>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</si>
  <si>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</si>
  <si>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</si>
  <si>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</si>
  <si>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</si>
  <si>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</si>
  <si>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</si>
  <si>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</si>
  <si>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</si>
  <si>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</si>
  <si>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</si>
  <si>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</si>
  <si>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</si>
  <si>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</si>
  <si>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</si>
  <si>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</si>
  <si>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</si>
  <si>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</si>
  <si>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</si>
  <si>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</si>
  <si>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</si>
  <si>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</si>
  <si>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</si>
  <si>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</si>
  <si>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</si>
  <si>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</si>
  <si>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</si>
  <si>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</si>
  <si>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</si>
  <si>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</si>
  <si>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</si>
  <si>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</si>
  <si>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</si>
  <si>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</si>
  <si>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</si>
  <si>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</si>
  <si>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</si>
  <si>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</si>
  <si>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</si>
  <si>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</si>
  <si>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</si>
  <si>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</si>
  <si>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</si>
  <si>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</si>
  <si>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</si>
  <si>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</si>
  <si>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</si>
  <si>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</si>
  <si>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</si>
  <si>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</si>
  <si>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</si>
  <si>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</si>
  <si>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</si>
  <si>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</si>
  <si>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</si>
  <si>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</si>
  <si>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</si>
  <si>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</si>
  <si>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</si>
  <si>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</si>
  <si>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</si>
  <si>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</si>
  <si>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</si>
  <si>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</si>
  <si>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</si>
  <si>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</si>
  <si>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</si>
  <si>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</si>
  <si>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</si>
  <si>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</si>
  <si>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</si>
  <si>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</si>
  <si>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</si>
  <si>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</si>
  <si>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</si>
  <si>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</si>
  <si>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</si>
  <si>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</si>
  <si>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</si>
  <si>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</si>
  <si>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</si>
  <si>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</si>
  <si>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</si>
  <si>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</si>
  <si>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</si>
  <si>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</si>
  <si>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</si>
  <si>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</si>
  <si>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</si>
  <si>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</si>
  <si>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</si>
  <si>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</si>
  <si>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</si>
  <si>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</si>
  <si>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</si>
  <si>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</si>
  <si>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</si>
  <si>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</si>
  <si>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</si>
  <si>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</si>
  <si>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</si>
  <si>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</si>
  <si>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</si>
  <si>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</si>
  <si>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</si>
  <si>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</si>
  <si>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</si>
  <si>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</si>
  <si>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</si>
  <si>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</si>
  <si>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</si>
  <si>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</si>
  <si>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</si>
  <si>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</si>
  <si>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</si>
  <si>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</si>
  <si>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</si>
  <si>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</si>
  <si>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</si>
  <si>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</si>
  <si>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</si>
  <si>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</si>
  <si>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</si>
  <si>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</si>
  <si>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</si>
  <si>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</si>
  <si>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</si>
  <si>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</si>
  <si>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</si>
  <si>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</si>
  <si>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</si>
  <si>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</si>
  <si>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</si>
  <si>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</si>
  <si>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</si>
  <si>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</si>
  <si>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</si>
  <si>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</si>
  <si>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</si>
  <si>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</si>
  <si>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</si>
  <si>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</si>
  <si>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</si>
  <si>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</si>
  <si>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</si>
  <si>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</si>
  <si>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</si>
  <si>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</si>
  <si>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</si>
  <si>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</si>
  <si>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</si>
  <si>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</si>
  <si>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</si>
  <si>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</si>
  <si>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</si>
  <si>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</si>
  <si>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</si>
  <si>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</si>
  <si>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</si>
  <si>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</si>
  <si>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</si>
  <si>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</si>
  <si>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</si>
  <si>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</si>
  <si>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</si>
  <si>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</si>
  <si>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</si>
  <si>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</si>
  <si>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</si>
  <si>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</si>
  <si>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</si>
  <si>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</si>
  <si>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</si>
  <si>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</si>
  <si>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</si>
  <si>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</si>
  <si>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</si>
  <si>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</si>
  <si>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</si>
  <si>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</si>
  <si>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</si>
  <si>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</si>
  <si>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</si>
  <si>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</si>
  <si>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</si>
  <si>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</si>
  <si>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</si>
  <si>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</si>
  <si>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</si>
  <si>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</si>
  <si>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</si>
  <si>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</si>
  <si>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</si>
  <si>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</si>
  <si>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</si>
  <si>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</si>
  <si>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</si>
  <si>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</si>
  <si>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</si>
  <si>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</si>
  <si>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</si>
  <si>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</si>
  <si>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</si>
  <si>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</si>
  <si>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</si>
  <si>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</si>
  <si>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</si>
  <si>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</si>
  <si>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</si>
  <si>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</si>
  <si>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</si>
  <si>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</si>
  <si>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</si>
  <si>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</si>
  <si>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</si>
  <si>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</si>
  <si>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</si>
  <si>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</si>
  <si>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</si>
  <si>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</si>
  <si>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</si>
  <si>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</si>
  <si>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</si>
  <si>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</si>
  <si>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</si>
  <si>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</si>
  <si>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</si>
  <si>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</si>
  <si>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</si>
  <si>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</si>
  <si>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</si>
  <si>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</si>
  <si>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</si>
  <si>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</si>
  <si>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</si>
  <si>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</si>
  <si>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</si>
  <si>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</si>
  <si>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</si>
  <si>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</si>
  <si>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</si>
  <si>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</si>
  <si>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</si>
  <si>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</si>
  <si>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</si>
  <si>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</si>
  <si>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</si>
  <si>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</si>
  <si>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</si>
  <si>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</si>
  <si>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</si>
  <si>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</si>
  <si>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</si>
  <si>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</si>
  <si>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</si>
  <si>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</si>
  <si>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</si>
  <si>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</si>
  <si>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</si>
  <si>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</si>
  <si>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</si>
  <si>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</si>
  <si>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</si>
  <si>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</si>
  <si>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</si>
  <si>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</si>
  <si>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</si>
  <si>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</si>
  <si>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</si>
  <si>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</si>
  <si>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</si>
  <si>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</si>
  <si>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</si>
  <si>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</si>
  <si>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</si>
  <si>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</si>
  <si>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</si>
  <si>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</si>
  <si>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</si>
  <si>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</si>
  <si>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</si>
  <si>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</si>
  <si>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</si>
  <si>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</si>
  <si>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</si>
  <si>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</si>
  <si>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</si>
  <si>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</si>
  <si>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</si>
  <si>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</si>
  <si>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</si>
  <si>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</si>
  <si>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</si>
  <si>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</si>
  <si>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</si>
  <si>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</si>
  <si>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</si>
  <si>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</si>
  <si>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</si>
  <si>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</si>
  <si>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</si>
  <si>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</si>
  <si>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</si>
  <si>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</si>
  <si>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</si>
  <si>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</si>
  <si>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</si>
  <si>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</si>
  <si>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</si>
  <si>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</si>
  <si>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</si>
  <si>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</si>
  <si>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</si>
  <si>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</si>
  <si>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</si>
  <si>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</si>
  <si>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</si>
  <si>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</si>
  <si>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</si>
  <si>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</si>
  <si>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</si>
  <si>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</si>
  <si>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</si>
  <si>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</si>
  <si>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PCM-20251123-00000687</t>
  </si>
  <si>
    <t>ETA 60min</t>
  </si>
  <si>
    <t>PCM-20251123-00000684</t>
  </si>
  <si>
    <t xml:space="preserve"> 2025-11-23 09:33:26</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</si>
  <si>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</si>
  <si>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</si>
  <si>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</si>
  <si>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</si>
  <si>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</si>
  <si>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</si>
  <si>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</si>
  <si>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</si>
  <si>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</si>
  <si>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</si>
  <si>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</si>
  <si>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</si>
  <si>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</si>
  <si>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</si>
  <si>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</si>
  <si>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</si>
  <si>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</si>
  <si>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</si>
  <si>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</si>
  <si>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</si>
  <si>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</si>
  <si>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</si>
  <si>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</si>
  <si>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</si>
  <si>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</si>
  <si>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</si>
  <si>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</si>
  <si>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</si>
  <si>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</si>
  <si>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</si>
  <si>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</si>
  <si>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</si>
  <si>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</si>
  <si>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</si>
  <si>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</si>
  <si>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</si>
  <si>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</si>
  <si>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</si>
  <si>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</si>
  <si>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</si>
  <si>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</si>
  <si>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</si>
  <si>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</si>
  <si>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</si>
  <si>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</si>
  <si>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</si>
  <si>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</si>
  <si>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</si>
  <si>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</si>
  <si>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</si>
  <si>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</si>
  <si>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</si>
  <si>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</si>
  <si>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</si>
  <si>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</si>
  <si>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</si>
  <si>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</si>
  <si>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</si>
  <si>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</si>
  <si>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</si>
  <si>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</si>
  <si>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</si>
  <si>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</si>
  <si>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</si>
  <si>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</si>
  <si>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</si>
  <si>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</si>
  <si>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</si>
  <si>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</si>
  <si>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</si>
  <si>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</si>
  <si>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</si>
  <si>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</si>
  <si>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</si>
  <si>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</si>
  <si>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</si>
  <si>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</si>
  <si>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</si>
  <si>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</si>
  <si>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</si>
  <si>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</si>
  <si>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</si>
  <si>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</si>
  <si>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PCM-20251123-00000599</t>
  </si>
  <si>
    <t xml:space="preserve">Restored by PG </t>
  </si>
  <si>
    <t>PCM-20251123-00000635</t>
  </si>
  <si>
    <t>team At site Main door lock Chaking Access</t>
  </si>
  <si>
    <t xml:space="preserve"> PCM-20250215-00000830 </t>
  </si>
  <si>
    <t>LTE site still down and  site located in aramco area access issue need special permission</t>
  </si>
  <si>
    <t>NO PCM</t>
  </si>
  <si>
    <t>Family building access night door close // Team dispatched need 60 mins</t>
  </si>
  <si>
    <t>PCM-20251123-00000622</t>
  </si>
  <si>
    <t>ETA 60 mins</t>
  </si>
  <si>
    <t>PCM-20251123-00000691</t>
  </si>
  <si>
    <t>ETA 90 mins</t>
  </si>
  <si>
    <t>PCM-20251123-00000694</t>
  </si>
  <si>
    <t>Sceco Cut at Area, Team Save Hub Site NNL0146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</si>
  <si>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</si>
  <si>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</si>
  <si>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</si>
  <si>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</si>
  <si>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</si>
  <si>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</si>
  <si>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</si>
  <si>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</si>
  <si>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</si>
  <si>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</si>
  <si>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PCM-20251123-00000719</t>
  </si>
  <si>
    <t xml:space="preserve">ETA 50 min </t>
  </si>
  <si>
    <t xml:space="preserve">ETA 90 min </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</si>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</sst>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Border="1"/>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3" dataDxfId="172" headerRowBorderDxfId="170" tableBorderDxfId="171" totalsRowBorderDxfId="169">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6" dataDxfId="155" headerRowBorderDxfId="153" tableBorderDxfId="154" totalsRowBorderDxfId="152">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4" totalsRowShown="0" headerRowDxfId="47" dataDxfId="46" headerRowBorderDxfId="44" tableBorderDxfId="45" totalsRowBorderDxfId="43">
  <autoFilter ref="A1:L4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14" headerRowBorderDxfId="12" tableBorderDxfId="13">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K19" sqref="K19"/>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321.47844988425641</v>
      </c>
      <c r="H2" s="76">
        <v>45662.943402777775</v>
      </c>
      <c r="I2" s="59" t="str">
        <f>IFERROR(VLOOKUP(D2,DB!A:F,6,0),"")</f>
        <v>Generator-SG</v>
      </c>
      <c r="J2" s="59" t="str">
        <f>IFERROR(VLOOKUP(D2,DB!A:G,7,0),"")</f>
        <v>Dead</v>
      </c>
      <c r="K2" s="67" t="s">
        <v>39022</v>
      </c>
      <c r="L2" s="65" t="str">
        <f>IFERROR(VLOOKUP(D2,DB!A:I,9,0),"")</f>
        <v>Latis</v>
      </c>
    </row>
    <row r="3" spans="1:15" ht="15" customHeight="1">
      <c r="A3" s="151" t="s">
        <v>39023</v>
      </c>
      <c r="B3" s="135" t="str">
        <f>IFERROR(VLOOKUP(D3,DB!A:K,11,0),"")</f>
        <v>R1</v>
      </c>
      <c r="C3" s="135">
        <v>1</v>
      </c>
      <c r="D3" s="127" t="s">
        <v>11239</v>
      </c>
      <c r="E3" s="63" t="s">
        <v>39021</v>
      </c>
      <c r="F3" s="137">
        <v>45984.405034722222</v>
      </c>
      <c r="G3" s="138">
        <f ca="1">IFERROR(NOW()-F3,"-")</f>
        <v>2.1841087960638106E-2</v>
      </c>
      <c r="H3" s="137">
        <v>45984.399328703701</v>
      </c>
      <c r="I3" s="135" t="str">
        <f>IFERROR(VLOOKUP(D3,DB!A:F,6,0),"")</f>
        <v>SCECO</v>
      </c>
      <c r="J3" s="135" t="str">
        <f>IFERROR(VLOOKUP(D3,DB!A:G,7,0),"")</f>
        <v>Vandalized</v>
      </c>
      <c r="K3" s="139" t="s">
        <v>39024</v>
      </c>
      <c r="L3" s="140" t="str">
        <f>IFERROR(VLOOKUP(D3,DB!A:I,9,0),"")</f>
        <v>Latis</v>
      </c>
    </row>
    <row r="4" spans="1:15" ht="15" customHeight="1">
      <c r="A4" s="134" t="s">
        <v>39025</v>
      </c>
      <c r="B4" s="135" t="str">
        <f>IFERROR(VLOOKUP(D4,DB!A:K,11,0),"")</f>
        <v>R1</v>
      </c>
      <c r="C4" s="135">
        <v>1</v>
      </c>
      <c r="D4" s="127" t="s">
        <v>20362</v>
      </c>
      <c r="E4" s="63" t="s">
        <v>39021</v>
      </c>
      <c r="F4" s="137">
        <v>45984.403298611112</v>
      </c>
      <c r="G4" s="138">
        <f ca="1">IFERROR(NOW()-F4,"-")</f>
        <v>2.3577199070132338E-2</v>
      </c>
      <c r="H4" s="137" t="s">
        <v>39026</v>
      </c>
      <c r="I4" s="135" t="str">
        <f>IFERROR(VLOOKUP(D4,DB!A:F,6,0),"")</f>
        <v>Generator-SG</v>
      </c>
      <c r="J4" s="135" t="str">
        <f>IFERROR(VLOOKUP(D4,DB!A:G,7,0),"")</f>
        <v>Vandalized</v>
      </c>
      <c r="K4" s="139" t="s">
        <v>39027</v>
      </c>
      <c r="L4" s="140" t="str">
        <f>IFERROR(VLOOKUP(D4,DB!A:I,9,0),"")</f>
        <v>Latis</v>
      </c>
    </row>
    <row r="5" spans="1:15" ht="15" customHeight="1">
      <c r="A5" s="134"/>
      <c r="B5" s="135" t="str">
        <f>IFERROR(VLOOKUP(D5,DB!A:K,11,0),"")</f>
        <v/>
      </c>
      <c r="C5" s="135"/>
      <c r="D5" s="127"/>
      <c r="E5" s="136"/>
      <c r="F5" s="137"/>
      <c r="G5" s="138">
        <f ca="1">IFERROR(NOW()-F5,"-")</f>
        <v>45984.426875810183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45984.426875810183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45984.426875810183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45984.426875810183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45984.426875810183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45984.426875810183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45984.426875810183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45984.426875810183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45984.426875810183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45984.426875810183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45984.426875810183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45984.426875810183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45984.426875810183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45984.426875810183</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45984.426875810183</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45984.426875810183</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45984.426875810183</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45984.426875810183</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45984.426875810183</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45984.426875810183</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45984.426875810183</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45984.426875810183</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45984.426875810183</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45984.426875810183</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45984.426875810183</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45984.426875810183</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45984.426875810183</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27"/>
      <c r="E32" s="136"/>
      <c r="F32" s="137"/>
      <c r="G32" s="138">
        <f ca="1">IFERROR(NOW()-F32,"-")</f>
        <v>45984.426875810183</v>
      </c>
      <c r="H32" s="137"/>
      <c r="I32" s="135" t="str">
        <f>IFERROR(VLOOKUP(D32,DB!A:F,6,0),"")</f>
        <v/>
      </c>
      <c r="J32" s="135" t="str">
        <f>IFERROR(VLOOKUP(D32,DB!A:G,7,0),"")</f>
        <v/>
      </c>
      <c r="K32" s="139"/>
      <c r="L32" s="140" t="str">
        <f>IFERROR(VLOOKUP(D32,DB!A:I,9,0),"")</f>
        <v/>
      </c>
    </row>
    <row r="33" spans="1:12" ht="15" customHeight="1">
      <c r="A33" s="134"/>
      <c r="B33" s="135" t="str">
        <f>IFERROR(VLOOKUP(D33,DB!A:K,11,0),"")</f>
        <v/>
      </c>
      <c r="C33" s="135"/>
      <c r="D33" s="127"/>
      <c r="E33" s="136"/>
      <c r="F33" s="137"/>
      <c r="G33" s="138">
        <f ca="1">IFERROR(NOW()-F33,"-")</f>
        <v>45984.426875810183</v>
      </c>
      <c r="H33" s="137"/>
      <c r="I33" s="135" t="str">
        <f>IFERROR(VLOOKUP(D33,DB!A:F,6,0),"")</f>
        <v/>
      </c>
      <c r="J33" s="135" t="str">
        <f>IFERROR(VLOOKUP(D33,DB!A:G,7,0),"")</f>
        <v/>
      </c>
      <c r="K33" s="139"/>
      <c r="L33" s="140" t="str">
        <f>IFERROR(VLOOKUP(D33,DB!A:I,9,0),"")</f>
        <v/>
      </c>
    </row>
    <row r="34" spans="1:12" ht="15" customHeight="1">
      <c r="A34" s="141"/>
      <c r="B34" s="128" t="str">
        <f>IFERROR(VLOOKUP(D34,DB!A:K,11,0),"")</f>
        <v/>
      </c>
      <c r="C34" s="128"/>
      <c r="D34" s="142"/>
      <c r="E34" s="129"/>
      <c r="F34" s="130"/>
      <c r="G34" s="131">
        <f ca="1">IFERROR(NOW()-F34,"-")</f>
        <v>45984.426875810183</v>
      </c>
      <c r="H34" s="130"/>
      <c r="I34" s="128" t="str">
        <f>IFERROR(VLOOKUP(D34,DB!A:F,6,0),"")</f>
        <v/>
      </c>
      <c r="J34" s="128" t="str">
        <f>IFERROR(VLOOKUP(D34,DB!A:G,7,0),"")</f>
        <v/>
      </c>
      <c r="K34" s="132"/>
      <c r="L34" s="133" t="str">
        <f>IFERROR(VLOOKUP(D34,DB!A:I,9,0),"")</f>
        <v/>
      </c>
    </row>
  </sheetData>
  <customSheetViews>
    <customSheetView guid="{F6042A99-DD27-4453-835D-0834D95730CC}" filter="1" showAutoFilter="1">
      <pageMargins left="0" right="0" top="0" bottom="0" header="0" footer="0"/>
      <autoFilter ref="B1:M1" xr:uid="{DEA882F9-250E-452D-A488-9D148C164E1F}"/>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1" customFormat="1" ht="31.5" customHeight="1">
      <c r="A2" s="61" t="s">
        <v>39104</v>
      </c>
      <c r="B2" s="61" t="s">
        <v>27</v>
      </c>
      <c r="C2" s="61">
        <v>1</v>
      </c>
      <c r="D2" s="61" t="s">
        <v>19542</v>
      </c>
      <c r="E2" s="84" t="s">
        <v>39105</v>
      </c>
      <c r="F2" s="74">
        <v>45322.056979166664</v>
      </c>
      <c r="G2" s="75" t="s">
        <v>39106</v>
      </c>
      <c r="H2" s="86">
        <v>45322.050729166665</v>
      </c>
      <c r="I2" s="61" t="s">
        <v>88</v>
      </c>
      <c r="J2" s="61" t="s">
        <v>65</v>
      </c>
      <c r="K2" s="85" t="s">
        <v>39107</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39108</v>
      </c>
      <c r="B3" s="61" t="str">
        <f>IFERROR(VLOOKUP(D3,DB!A:K,11,0),"")</f>
        <v>R2</v>
      </c>
      <c r="C3" s="61">
        <v>1</v>
      </c>
      <c r="D3" s="61" t="s">
        <v>25643</v>
      </c>
      <c r="E3" s="84" t="s">
        <v>39021</v>
      </c>
      <c r="F3" s="74">
        <v>45824.999837962961</v>
      </c>
      <c r="G3" s="75">
        <f t="shared" ref="G3" ca="1" si="0">IFERROR(NOW()-F3,"-")</f>
        <v>159.42703796296701</v>
      </c>
      <c r="H3" s="74">
        <v>45824.993587962963</v>
      </c>
      <c r="I3" s="61" t="str">
        <f>IFERROR(VLOOKUP(D3,DB!A:F,6,0),"")</f>
        <v>Generator-SG</v>
      </c>
      <c r="J3" s="61" t="str">
        <f>IFERROR(VLOOKUP(D3,DB!A:G,7,0),"")</f>
        <v>Good</v>
      </c>
      <c r="K3" s="85" t="s">
        <v>39109</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39110</v>
      </c>
      <c r="B4" s="18" t="str">
        <f>IFERROR(VLOOKUP(D4,DB!A:K,11,0),"")</f>
        <v>R2</v>
      </c>
      <c r="C4" s="18">
        <v>2</v>
      </c>
      <c r="D4" s="18" t="s">
        <v>20546</v>
      </c>
      <c r="E4" s="84" t="s">
        <v>39021</v>
      </c>
      <c r="F4" s="103">
        <v>45984.376087962963</v>
      </c>
      <c r="G4" s="104">
        <f ca="1">IFERROR(NOW()-F4,"-")</f>
        <v>5.0787962965841871E-2</v>
      </c>
      <c r="H4" s="103">
        <v>45984.369143518517</v>
      </c>
      <c r="I4" s="18" t="str">
        <f>IFERROR(VLOOKUP(D4,DB!A:F,6,0),"")</f>
        <v>SCECO</v>
      </c>
      <c r="J4" s="18" t="str">
        <f>IFERROR(VLOOKUP(D4,DB!A:G,7,0),"")</f>
        <v>Vandalized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39112</v>
      </c>
      <c r="B5" s="18" t="str">
        <f>IFERROR(VLOOKUP(D5,DB!A:K,11,0),"")</f>
        <v>R2</v>
      </c>
      <c r="C5" s="18">
        <v>1</v>
      </c>
      <c r="D5" s="18" t="s">
        <v>17733</v>
      </c>
      <c r="E5" s="84" t="s">
        <v>39021</v>
      </c>
      <c r="F5" s="103">
        <v>45984.387418981481</v>
      </c>
      <c r="G5" s="104">
        <f ca="1">IFERROR(NOW()-F5,"-")</f>
        <v>3.9456944447010756E-2</v>
      </c>
      <c r="H5" s="103">
        <v>45984.381168981483</v>
      </c>
      <c r="I5" s="18" t="str">
        <f>IFERROR(VLOOKUP(D5,DB!A:F,6,0),"")</f>
        <v>SCECO</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45984.426875925928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45984.426875925928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45984.426875925928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45984.426875925928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45984.426875925928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45984.426875925928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45984.426875925928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45984.426875925928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45984.426875925928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45984.426875925928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45984.426875925928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45984.426875925928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45984.426875925928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45984.426875925928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45984.426875925928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45984.426875925928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45984.426875925928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45984.426875925928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45984.426875925928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45984.426875925928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45984.426875925928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45984.426875925928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45984.426875925928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45984.426875925928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45984.426875925928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45984.426875925928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45984.426875925928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45984.426875925928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45984.426875925928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45984.426875925928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45984.426875925928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45984.426875925928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45984.426875925928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45984.426875925928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45984.426875925928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45984.426875925928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45984.426875925928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45984.426875925928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45984.426875925928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45984.426875925928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45984.426875925928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45984.426875925928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45984.426875925928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45984.426875925928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45984.426875925928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45984.426875925928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45984.426875925928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45984.426875925928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45984.426875925928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45984.426875925928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45984.426875925928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45984.426875925928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45984.426875925928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45984.426875925928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45984.426875925928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45984.426875925928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45984.426875925928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45984.426875925928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45984.426875925928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45984.426875925928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45984.426875925928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45984.426875925928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45984.426875925928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45984.426875925928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45984.426875925928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45984.426875925928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45984.426875925928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45984.426875925928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45984.426875925928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45984.426875925928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45984.426875925928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45984.426875925928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45984.426875925928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45984.426875925928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45984.426875925928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45984.426875925928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45984.426875925928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45984.426875925928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45984.426875925928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45984.426875925928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45984.426875925928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45984.426875925928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45984.426875925928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45984.426875925928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45984.426875925928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45984.426875925928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45984.426875925928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45984.426875925928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45984.426875925928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45984.426875925928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45984.426875925928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45984.426875925928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45984.426875925928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45984.426875925928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45984.426875925928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45984.426875925928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45984.426875925928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45984.426875925928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45984.426875925928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45984.426875925928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45984.426875925928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45984.426875925928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45984.426875925928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45984.426875925928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45984.426875925928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45984.426875925928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45984.426875925928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45984.426875925928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45984.426875925928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45984.426875925928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45984.426875925928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45984.426875925928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45984.426875925928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45984.426875925928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45984.426875925928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45984.426875925928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45984.426875925928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45984.426875925928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45984.426875925928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45984.426875925928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45984.426875925928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45984.426875925928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45984.426875925928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45984.426875925928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45984.426875925928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45984.426875925928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45984.426875925928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45984.426875925928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45984.426875925928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45984.426875925928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45984.426875925928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45984.426875925928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45984.426875925928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45984.426875925928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45984.426875925928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45984.426875925928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45984.426875925928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45984.426875925928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45984.426875925928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45984.426875925928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45984.426875925928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45984.426875925928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45984.426875925928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45984.426875925928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45984.426875925928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45984.426875925928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45984.426875925928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45984.426875925928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45984.426875925928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45984.426875925928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45984.426875925928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45984.426875925928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45984.426875925928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45984.426875925928</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45984.426875925928</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45984.426875925928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45984.426875925928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45984.426875925928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45984.426875925928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45984.426875925928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45984.426875925928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45984.426875925928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45984.426875925928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45984.426875925928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45984.426875925928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45984.426875925928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45984.426875925928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45984.426875925928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45984.426875925928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45984.426875925928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45984.426875925928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45984.426875925928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45984.426875925928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45984.426875925928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45984.426875925928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45984.426875925928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45984.426875925928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45984.426875925928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45984.426875925928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45984.426875925928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45984.426875925928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45984.426875925928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45984.426875925928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45984.426875925928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45984.426875925928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45984.426875925928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45984.426875925928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45984.426875925928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45984.426875925928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45984.426875925928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45984.426875925928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45984.426875925928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45984.426875925928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45984.426875925928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45984.426875925928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45984.426875925928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45984.426875925928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45984.426875925928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45984.426875925928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45984.426875925928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45984.426875925928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45984.426875925928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45984.426875925928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45984.426875925928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45984.426875925928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45984.426875925928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45984.426875925928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45984.426875925928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45984.426875925928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45984.426875925928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45984.426875925928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45984.426875925928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45984.426875925928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45984.426875925928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45984.426875925928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45984.426875925928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45984.426875925928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45984.426875925928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45984.426875925928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45984.426875925928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45984.426875925928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45984.426875925928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45984.426875925928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45984.426875925928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45984.426875925928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45984.426875925928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45984.426875925928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45984.426875925928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45984.426875925928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45984.426875925928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45984.426875925928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45984.426875925928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45984.426875925928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45984.426875925928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45984.426875925928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45984.426875925928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45984.426875925928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45984.426875925928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45984.426875925928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45984.426875925928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45984.426875925928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45984.426875925928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45984.426875925928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45984.426875925928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45984.426875925928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45984.426875925928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45984.426875925928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45984.426875925928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45984.426875925928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45984.426875925928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45984.426875925928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45984.426875925928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45984.426875925928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45984.426875925928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45984.426875925928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45984.426875925928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45984.426875925928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45984.426875925928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45984.426875925928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45984.426875925928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45984.426875925928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45984.426875925928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45984.426875925928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45984.426875925928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45984.426875925928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45984.426875925928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45984.426875925928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45984.426875925928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45984.426875925928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45984.426875925928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45984.426875925928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45984.426875925928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45984.426875925928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45984.426875925928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45984.426875925928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45984.426875925928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45984.426875925928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45984.426875925928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45984.426875925928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45984.426875925928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45984.426875925928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45984.426875925928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45984.426875925928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45984.426875925928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45984.426875925928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45984.426875925928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45984.426875925928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45984.426875925928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45984.426875925928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45984.426875925928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45984.426875925928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45984.426875925928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45984.426875925928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45984.426875925928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45984.426875925928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45984.426875925928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45984.426875925928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45984.426875925928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45984.426875925928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45984.426875925928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45984.426875925928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45984.426875925928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45984.426875925928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45984.426875925928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45984.426875925928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45984.426875925928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45984.426875925928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45984.426875925928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45984.426875925928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45984.426875925928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45984.426875925928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45984.426875925928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45984.426875925928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45984.426875925928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45984.426875925928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45984.426875925928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45984.426875925928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45984.426875925928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45984.426875925928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45984.426875925928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45984.426875925928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45984.426875925928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45984.426875925928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45984.426875925928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45984.426875925928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45984.426875925928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45984.426875925928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45984.426875925928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45984.426875925928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45984.426875925928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45984.426875925928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45984.426875925928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45984.426875925928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45984.426875925928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45984.426875925928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45984.426875925928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45984.426875925928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45984.426875925928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45984.426875925928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45984.426875925928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45984.426875925928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45984.426875925928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45984.426875925928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45984.426875925928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45984.426875925928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45984.426875925928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45984.426875925928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45984.426875925928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45984.426875925928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45984.426875925928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45984.426875925928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45984.426875925928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45984.426875925928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45984.426875925928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45984.426875925928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45984.426875925928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45984.426875925928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45984.426875925928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45984.426875925928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45984.426875925928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45984.426875925928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45984.426875925928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45984.426875925928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45984.426875925928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45984.426875925928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45984.426875925928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45984.426875925928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45984.426875925928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45984.426875925928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45984.426875925928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45984.426875925928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45984.426875925928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45984.426875925928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45984.426875925928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45984.426875925928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45984.426875925928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45984.426875925928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45984.426875925928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45984.426875925928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45984.426875925928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45984.426875925928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45984.426875925928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45984.426875925928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45984.426875925928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45984.426875925928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45984.426875925928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45984.426875925928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45984.426875925928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45984.426875925928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45984.426875925928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45984.426875925928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45984.426875925928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45984.426875925928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45984.426875925928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45984.426875925928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45984.426875925928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45984.426875925928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45984.426875925928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45984.426875925928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45984.426875925928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45984.426875925928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45984.426875925928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45984.426875925928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45984.426875925928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45984.426875925928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45984.426875925928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45984.426875925928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45984.426875925928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45984.426875925928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45984.426875925928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45984.426875925928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45984.426875925928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45984.426875925928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45984.426875925928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45984.426875925928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45984.426875925928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45984.426875925928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45984.426875925928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45984.426875925928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45984.426875925928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45984.426875925928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45984.426875925928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45984.426875925928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45984.426875925928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45984.426875925928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45984.426875925928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45984.426875925928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45984.426875925928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45984.426875925928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45984.426875925928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45984.426875925928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45984.426875925928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45984.426875925928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45984.426875925928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45984.426875925928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45984.426875925928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45984.426875925928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45984.426875925928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45984.426875925928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45984.426875925928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45984.426875925928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45984.426875925928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45984.426875925928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45984.426875925928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45984.426875925928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45984.426875925928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45984.426875925928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45984.426875925928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45984.426875925928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45984.426875925928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45984.426875925928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45984.426875925928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45984.426875925928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45984.426875925928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45984.426875925928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45984.426875925928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45984.426875925928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45984.426875925928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45984.426875925928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45984.426875925928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45984.426875925928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45984.426875925928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45984.426875925928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45984.426875925928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45984.426875925928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45984.426875925928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45984.426875925928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45984.426875925928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45984.426875925928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45984.426875925928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45984.426875925928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45984.426875925928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45984.426875925928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45984.426875925928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45984.426875925928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45984.426875925928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45984.426875925928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45984.426875925928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45984.426875925928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45984.426875925928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45984.426875925928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45984.426875925928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45984.426875925928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45984.426875925928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45984.426875925928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45984.426875925928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45984.426875925928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45984.426875925928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45984.426875925928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45984.426875925928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45984.426875925928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45984.426875925928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45984.426875925928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45984.426875925928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45984.426875925928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45984.426875925928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45984.426875925928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45984.426875925928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45984.426875925928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45984.426875925928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45984.426875925928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45984.426875925928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45984.426875925928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45984.426875925928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45984.426875925928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45984.426875925928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45984.426875925928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45984.426875925928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45984.426875925928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45984.426875925928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45984.426875925928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45984.426875925928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45984.426875925928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45984.426875925928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45984.426875925928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45984.426875925928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45984.426875925928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45984.426875925928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45984.426875925928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45984.426875925928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45984.426875925928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45984.426875925928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45984.426875925928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45984.426875925928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45984.426875925928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45984.426875925928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45984.426875925928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45984.426875925928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45984.426875925928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45984.426875925928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45984.426875925928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45984.426875925928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45984.426875925928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45984.426875925928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45984.426875925928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45984.426875925928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45984.426875925928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45984.426875925928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45984.426875925928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45984.426875925928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45984.426875925928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45984.426875925928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45984.426875925928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45984.426875925928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45984.426875925928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45984.426875925928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45984.426875925928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45984.426875925928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45984.426875925928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45984.426875925928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45984.426875925928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45984.426875925928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45984.426875925928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45984.426875925928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45984.426875925928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45984.426875925928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45984.426875925928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45984.426875925928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45984.426875925928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45984.426875925928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45984.426875925928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45984.426875925928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45984.426875925928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45984.426875925928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45984.426875925928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45984.426875925928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45984.426875925928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45984.426875925928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45984.426875925928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45984.426875925928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45984.426875925928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45984.426875925928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45984.426875925928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45984.426875925928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45984.426875925928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45984.426875925928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45984.426875925928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45984.426875925928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45984.426875925928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45984.426875925928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45984.426875925928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45984.426875925928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45984.426875925928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45984.426875925928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45984.426875925928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45984.426875925928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45984.426875925928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45984.426875925928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45984.426875925928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45984.426875925928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45984.426875925928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45984.426875925928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45984.426875925928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45984.426875925928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45984.426875925928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45984.426875925928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45984.426875925928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45984.426875925928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45984.426875925928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45984.426875925928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45984.426875925928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45984.426875925928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45984.426875925928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45984.426875925928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45984.426875925928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45984.426875925928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45984.426875925928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45984.426875925928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45984.426875925928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45984.426875925928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45984.426875925928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45984.426875925928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45984.426875925928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45984.426875925928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45984.426875925928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45984.426875925928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45984.426875925928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45984.426875925928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45984.426875925928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45984.426875925928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45984.426875925928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45984.426875925928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45984.426875925928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45984.426875925928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45984.426875925928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45984.426875925928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45984.426875925928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45984.426875925928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45984.426875925928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45984.426875925928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45984.426875925928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45984.426875925928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45984.426875925928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45984.426875925928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45984.426875925928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45984.426875925928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45984.426875925928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45984.426875925928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45984.426875925928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45984.426875925928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45984.426875925928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45984.426875925928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45984.426875925928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45984.426875925928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45984.426875925928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45984.426875925928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45984.426875925928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45984.426875925928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45984.426875925928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45984.426875925928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45984.426875925928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45984.426875925928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45984.426875925928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45984.426875925928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45984.426875925928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45984.426875925928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45984.426875925928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45984.426875925928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45984.426875925928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45984.426875925928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45984.426875925928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45984.426875925928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45984.426875925928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45984.426875925928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45984.426875925928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45984.426875925928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45984.426875925928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45984.426875925928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45984.426875925928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45984.426875925928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45984.426875925928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45984.426875925928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45984.426875925928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45984.426875925928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45984.426875925928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45984.426875925928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45984.426875925928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45984.426875925928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45984.426875925928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45984.426875925928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45984.426875925928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45984.426875925928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45984.426875925928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45984.426875925928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45984.426875925928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45984.426875925928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45984.426875925928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45984.426875925928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45984.426875925928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45984.426875925928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45984.426875925928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45984.426875925928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45984.426875925928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45984.426875925928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45984.426875925928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45984.426875925928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45984.426875925928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45984.426875925928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45984.426875925928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45984.426875925928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45984.426875925928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45984.426875925928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45984.426875925928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45984.426875925928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45984.426875925928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45984.426875925928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45984.426875925928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45984.426875925928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45984.426875925928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45984.426875925928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45984.426875925928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45984.426875925928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45984.426875925928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45984.426875925928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45984.426875925928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45984.426875925928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45984.426875925928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45984.426875925928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45984.426875925928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45984.426875925928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45984.426875925928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45984.426875925928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45984.426875925928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45984.426875925928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45984.426875925928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45984.426875925928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45984.426875925928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45984.426875925928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45984.426875925928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45984.426875925928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45984.426875925928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45984.426875925928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45984.426875925928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45984.426875925928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45984.426875925928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45984.426875925928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45984.426875925928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45984.426875925928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45984.426875925928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45984.426875925928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45984.426875925928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45984.426875925928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45984.426875925928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45984.426875925928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45984.426875925928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45984.426875925928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45984.426875925928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45984.426875925928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45984.426875925928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45984.426875925928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45984.426875925928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45984.426875925928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45984.426875925928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45984.426875925928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45984.426875925928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45984.426875925928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45984.426875925928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45984.426875925928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45984.426875925928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45984.426875925928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45984.426875925928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45984.426875925928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45984.426875925928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45984.426875925928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45984.426875925928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45984.426875925928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45984.426875925928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45984.426875925928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45984.426875925928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45984.426875925928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45984.426875925928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45984.426875925928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45984.426875925928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45984.426875925928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45984.426875925928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45984.426875925928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45984.426875925928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45984.426875925928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45984.426875925928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45984.426875925928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45984.426875925928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45984.426875925928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45984.426875925928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45984.426875925928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45984.426875925928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45984.426875925928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45984.426875925928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45984.426875925928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45984.426875925928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45984.426875925928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45984.426875925928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45984.426875925928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45984.426875925928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45984.426875925928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45984.426875925928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45984.426875925928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45984.426875925928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45984.426875925928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45984.426875925928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45984.426875925928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45984.426875925928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45984.426875925928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45984.426875925928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45984.426875925928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45984.426875925928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45984.426875925928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45984.426875925928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45984.426875925928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45984.426875925928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45984.426875925928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45984.426875925928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45984.426875925928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45984.426875925928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45984.426875925928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45984.426875925928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45984.426875925928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45984.426875925928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45984.426875925928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45984.426875925928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45984.426875925928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45984.426875925928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45984.426875925928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45984.426875925928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45984.426875925928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45984.426875925928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45984.426875925928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45984.426875925928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45984.426875925928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45984.426875925928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45984.426875925928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45984.426875925928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45984.426875925928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45984.426875925928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45984.426875925928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45984.426875925928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45984.426875925928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45984.426875925928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45984.426875925928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45984.426875925928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45984.426875925928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45984.426875925928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45984.426875925928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45984.426875925928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45984.426875925928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45984.426875925928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45984.426875925928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45984.426875925928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45984.426875925928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45984.426875925928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45984.426875925928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45984.426875925928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45984.426875925928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45984.426875925928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45984.426875925928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45984.426875925928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45984.426875925928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45984.426875925928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45984.426875925928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45984.426875925928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45984.426875925928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45984.426875925928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45984.426875925928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45984.426875925928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45984.426875925928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45984.426875925928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45984.426875925928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45984.426875925928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45984.426875925928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45984.426875925928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45984.426875925928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45984.426875925928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45984.426875925928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45984.426875925928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45984.426875925928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45984.426875925928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45984.426875925928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45984.426875925928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45984.426875925928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45984.426875925928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45984.426875925928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45984.426875925928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45984.426875925928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45984.426875925928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45984.426875925928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45984.426875925928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45984.426875925928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45984.426875925928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45984.426875925928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45984.426875925928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45984.426875925928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45984.426875925928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45984.426875925928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45984.426875925928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45984.426875925928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45984.426875925928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45984.426875925928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45984.426875925928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45984.426875925928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45984.426875925928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45984.426875925928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45984.426875925928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45984.426875925928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45984.426875925928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45984.426875925928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45984.426875925928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45984.426875925928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45984.426875925928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45984.426875925928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45984.426875925928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45984.426875925928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45984.426875925928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45984.426875925928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45984.426875925928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45984.426875925928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45984.426875925928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45984.426875925928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45984.426875925928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45984.426875925928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45984.426875925928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45984.426875925928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45984.426875925928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45984.426875925928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45984.426875925928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45984.426875925928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45984.426875925928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45984.426875925928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45984.426875925928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45984.426875925928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45984.426875925928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45984.426875925928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45984.426875925928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45984.426875925928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45984.426875925928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45984.426875925928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45984.426875925928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45984.426875925928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45984.426875925928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45984.426875925928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45984.426875925928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45984.426875925928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45984.426875925928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45984.426875925928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45984.426875925928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45984.426875925928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45984.426875925928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45984.426875925928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45984.426875925928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45984.426875925928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45984.426875925928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45984.426875925928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45984.426875925928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45984.426875925928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45984.426875925928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45984.426875925928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45984.426875925928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45984.426875925928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45984.426875925928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45984.426875925928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45984.426875925928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45984.426875925928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45984.426875925928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45984.426875925928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45984.426875925928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45984.426875925928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45984.426875925928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45984.426875925928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45984.426875925928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45984.426875925928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45984.426875925928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45984.426875925928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45984.426875925928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45984.426875925928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45984.426875925928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45984.426875925928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45984.426875925928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45984.426875925928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45984.426875925928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45984.426875925928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45984.426875925928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45984.426875925928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45984.426875925928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45984.426875925928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45984.426875925928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45984.426875925928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45984.426875925928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45984.426875925928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45984.426875925928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45984.426875925928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45984.426875925928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45984.426875925928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45984.426875925928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45984.426875925928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45984.426875925928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45984.426875925928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45984.426875925928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45984.426875925928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45984.426875925928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45984.426875925928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45984.426875925928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45984.426875925928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45984.426875925928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45984.426875925928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45984.426875925928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45984.426875925928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45984.426875925928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45984.426875925928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45984.426875925928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45984.426875925928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45984.426875925928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45984.426875925928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45984.426875925928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45984.426875925928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45984.426875925928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45984.426875925928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45984.426875925928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45984.426875925928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45984.426875925928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45984.426875925928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45984.426875925928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45984.426875925928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45984.426875925928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45984.426875925928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45984.426875925928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45984.426875925928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45984.426875925928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45984.426875925928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45984.426875925928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45984.426875925928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45984.426875925928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45984.426875925928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45984.426875925928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45984.426875925928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45984.426875925928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45984.426875925928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45984.426875925928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45984.426875925928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45984.426875925928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45984.426875925928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45984.426875925928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45984.426875925928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45984.426875925928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45984.426875925928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45984.426875925928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45984.426875925928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45984.426875925928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45984.426875925928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45984.426875925928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45984.426875925928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45984.426875925928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45984.426875925928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45984.426875925928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45984.426875925928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45984.426875925928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45984.426875925928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45984.426875925928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45984.426875925928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45984.426875925928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45984.426875925928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45984.426875925928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45984.426875925928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45984.426875925928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45984.426875925928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45984.426875925928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45984.426875925928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45984.426875925928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45984.426875925928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45984.426875925928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45984.426875925928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45984.426875925928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45984.426875925928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45984.426875925928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45984.426875925928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45984.426875925928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45984.426875925928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45984.426875925928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45984.426875925928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45984.426875925928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45984.426875925928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45984.426875925928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45984.426875925928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45984.426875925928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45984.426875925928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45984.426875925928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45984.426875925928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45984.426875925928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45984.426875925928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45984.426875925928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45984.426875925928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45984.426875925928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45984.426875925928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45984.426875925928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45984.426875925928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45984.426875925928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45984.426875925928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45984.426875925928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45984.426875925928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45984.426875925928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45984.426875925928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45984.426875925928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45984.426875925928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45984.426875925928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45984.426875925928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45984.426875925928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45984.426875925928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45984.426875925928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45984.426875925928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45984.426875925928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45984.426875925928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45984.426875925928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45984.426875925928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45984.426875925928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45984.426875925928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45984.426875925928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45984.426875925928</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4"/>
  <sheetViews>
    <sheetView workbookViewId="0">
      <selection activeCell="K14" sqref="K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280.94615833333228</v>
      </c>
      <c r="H2" s="95">
        <v>45703.474768518521</v>
      </c>
      <c r="I2" s="95" t="str">
        <f>IFERROR(VLOOKUP(D2,DB!A:F,6,0),"")</f>
        <v>SCECO</v>
      </c>
      <c r="J2" s="95" t="str">
        <f>IFERROR(VLOOKUP(D2,DB!A:G,7,0),"")</f>
        <v>Dead</v>
      </c>
      <c r="K2" s="97" t="s">
        <v>39115</v>
      </c>
      <c r="L2" s="91" t="str">
        <f>IFERROR(VLOOKUP(D2,DB!A:I,9,0),"")</f>
        <v>Latis</v>
      </c>
    </row>
    <row r="3" spans="1:16" ht="15" customHeight="1">
      <c r="A3" s="113" t="s">
        <v>39116</v>
      </c>
      <c r="B3" s="113" t="str">
        <f>IFERROR(VLOOKUP(D3,DB!A:K,11,0),"")</f>
        <v>R4</v>
      </c>
      <c r="C3" s="93">
        <v>1</v>
      </c>
      <c r="D3" s="91" t="s">
        <v>38804</v>
      </c>
      <c r="E3" s="94" t="s">
        <v>39021</v>
      </c>
      <c r="F3" s="95"/>
      <c r="G3" s="96">
        <f ca="1">IFERROR(NOW()-F3,"")</f>
        <v>45984.426875810183</v>
      </c>
      <c r="H3" s="95">
        <v>45983.94866898148</v>
      </c>
      <c r="I3" s="113" t="str">
        <f>IFERROR(VLOOKUP(D3,DB!A:F,6,0),"")</f>
        <v>Sceco</v>
      </c>
      <c r="J3" s="113" t="str">
        <f>IFERROR(VLOOKUP(D3,DB!A:G,7,0),"")</f>
        <v>In progress</v>
      </c>
      <c r="K3" s="97" t="s">
        <v>39117</v>
      </c>
      <c r="L3" s="91" t="str">
        <f>IFERROR(VLOOKUP(D3,DB!A:I,9,0),"")</f>
        <v>Latis</v>
      </c>
    </row>
    <row r="4" spans="1:16" ht="15" customHeight="1">
      <c r="A4" s="113" t="s">
        <v>39118</v>
      </c>
      <c r="B4" s="113" t="str">
        <f>IFERROR(VLOOKUP(D4,DB!A:K,11,0),"")</f>
        <v>R4</v>
      </c>
      <c r="C4" s="93">
        <v>2</v>
      </c>
      <c r="D4" s="91" t="s">
        <v>36675</v>
      </c>
      <c r="E4" s="94" t="s">
        <v>39021</v>
      </c>
      <c r="F4" s="95">
        <v>45984.382800925923</v>
      </c>
      <c r="G4" s="96">
        <f ca="1">IFERROR(NOW()-F4,"")</f>
        <v>4.4074884259316605E-2</v>
      </c>
      <c r="H4" s="95">
        <v>45984.35125</v>
      </c>
      <c r="I4" s="113" t="str">
        <f>IFERROR(VLOOKUP(D4,DB!A:F,6,0),"")</f>
        <v>SCECO</v>
      </c>
      <c r="J4" s="113" t="str">
        <f>IFERROR(VLOOKUP(D4,DB!A:G,7,0),"")</f>
        <v>Vandalized</v>
      </c>
      <c r="K4" s="97" t="s">
        <v>39119</v>
      </c>
      <c r="L4" s="91" t="str">
        <f>IFERROR(VLOOKUP(D4,DB!A:I,9,0),"")</f>
        <v>Latis</v>
      </c>
    </row>
    <row r="5" spans="1:16" ht="15" customHeight="1">
      <c r="A5" s="113" t="s">
        <v>39120</v>
      </c>
      <c r="B5" s="113" t="str">
        <f>IFERROR(VLOOKUP(D5,DB!A:K,11,0),"")</f>
        <v>R4</v>
      </c>
      <c r="C5" s="93">
        <v>1</v>
      </c>
      <c r="D5" s="91" t="s">
        <v>37343</v>
      </c>
      <c r="E5" s="94" t="s">
        <v>39105</v>
      </c>
      <c r="F5" s="95">
        <v>45984.406851851854</v>
      </c>
      <c r="G5" s="96">
        <f ca="1">IFERROR(NOW()-F5,"")</f>
        <v>2.0023958328238223E-2</v>
      </c>
      <c r="H5" s="95">
        <v>45984.400601851848</v>
      </c>
      <c r="I5" s="113" t="str">
        <f>IFERROR(VLOOKUP(D5,DB!A:F,6,0),"")</f>
        <v>SCECO</v>
      </c>
      <c r="J5" s="113" t="str">
        <f>IFERROR(VLOOKUP(D5,DB!A:G,7,0),"")</f>
        <v>In progress</v>
      </c>
      <c r="K5" s="97" t="s">
        <v>39121</v>
      </c>
      <c r="L5" s="91" t="str">
        <f>IFERROR(VLOOKUP(D5,DB!A:I,9,0),"")</f>
        <v>Latis</v>
      </c>
    </row>
    <row r="6" spans="1:16" ht="15" customHeight="1">
      <c r="A6" s="113" t="s">
        <v>39122</v>
      </c>
      <c r="B6" s="113" t="str">
        <f>IFERROR(VLOOKUP(D6,DB!A:K,11,0),"")</f>
        <v>R4</v>
      </c>
      <c r="C6" s="93">
        <v>1</v>
      </c>
      <c r="D6" s="91" t="s">
        <v>36626</v>
      </c>
      <c r="E6" s="94" t="s">
        <v>39021</v>
      </c>
      <c r="F6" s="95">
        <v>45984.407430555555</v>
      </c>
      <c r="G6" s="96">
        <f ca="1">IFERROR(NOW()-F6,"")</f>
        <v>1.9445254627498798E-2</v>
      </c>
      <c r="H6" s="95">
        <v>45984.383125</v>
      </c>
      <c r="I6" s="113" t="str">
        <f>IFERROR(VLOOKUP(D6,DB!A:F,6,0),"")</f>
        <v>SCECO</v>
      </c>
      <c r="J6" s="113" t="str">
        <f>IFERROR(VLOOKUP(D6,DB!A:G,7,0),"")</f>
        <v>Dead</v>
      </c>
      <c r="K6" s="97" t="s">
        <v>39123</v>
      </c>
      <c r="L6" s="91" t="str">
        <f>IFERROR(VLOOKUP(D6,DB!A:I,9,0),"")</f>
        <v>Latis</v>
      </c>
    </row>
    <row r="7" spans="1:16" ht="15" customHeight="1">
      <c r="A7" s="113"/>
      <c r="B7" s="113" t="str">
        <f>IFERROR(VLOOKUP(D7,DB!A:K,11,0),"")</f>
        <v/>
      </c>
      <c r="C7" s="93"/>
      <c r="D7" s="91"/>
      <c r="E7" s="94"/>
      <c r="F7" s="95"/>
      <c r="G7" s="96">
        <f t="shared" ref="G7:G58" ca="1" si="0">IFERROR(NOW()-F7,"")</f>
        <v>45984.426875925928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45984.426875925928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45984.426875925928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45984.426875925928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45984.426875925928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45984.426875925928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45984.426875925928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45984.426875925928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45984.426875925928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45984.426875925928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45984.426875925928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45984.426875925928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45984.426875925928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45984.426875925928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45984.426875925928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45984.426875925928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45984.426875925928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45984.426875925928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45984.426875925928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45984.426875925928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45984.426875925928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45984.426875925928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45984.426875925928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45984.426875925928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45984.426875925928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45984.426875925928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45984.426875925928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45984.426875925928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45984.426875925928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45984.426875925928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45984.426875925928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45984.426875925928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45984.426875925928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45984.426875925928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45984.426875925928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45984.426875925928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45984.426875925928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45984.426875925928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45984.426875925928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45984.426875925928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45984.426875925928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45984.426875925928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45984.426875925928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45984.426875925928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45984.426875925928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45984.426875925928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45984.426875925928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45984.426875925928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45984.426875925928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45984.426875925928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45984.426875925928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45984.426875925928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ref="G59:G122" ca="1" si="1">IFERROR(NOW()-F59,"")</f>
        <v>45984.426875925928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45984.426875925928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45984.426875925928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45984.426875925928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45984.426875925928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45984.426875925928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45984.426875925928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45984.426875925928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45984.426875925928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45984.426875925928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45984.426875925928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45984.426875925928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45984.426875925928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45984.426875925928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45984.426875925928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45984.426875925928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45984.426875925928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45984.426875925928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45984.426875925928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45984.426875925928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45984.426875925928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45984.426875925928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45984.426875925928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45984.426875925928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45984.426875925928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45984.426875925928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45984.426875925928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45984.426875925928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45984.426875925928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45984.426875925928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45984.426875925928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45984.426875925928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45984.426875925928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45984.426875925928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45984.426875925928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45984.426875925928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45984.426875925928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45984.426875925928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45984.426875925928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45984.426875925928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45984.426875925928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45984.426875925928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45984.426875925928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45984.426875925928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45984.426875925928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45984.426875925928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45984.426875925928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45984.426875925928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45984.426875925928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45984.426875925928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45984.426875925928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45984.426875925928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45984.426875925928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45984.426875925928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45984.426875925928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45984.426875925928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45984.426875925928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45984.426875925928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45984.426875925928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45984.426875925928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45984.426875925928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45984.426875925928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45984.426875925928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45984.426875925928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ref="G123:G186" ca="1" si="2">IFERROR(NOW()-F123,"")</f>
        <v>45984.426875925928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45984.426875925928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45984.426875925928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45984.426875925928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45984.426875925928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45984.426875925928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45984.426875925928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45984.426875925928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45984.426875925928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45984.426875925928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45984.426875925928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45984.426875925928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45984.426875925928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45984.426875925928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45984.426875925928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45984.426875925928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45984.426875925928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45984.426875925928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45984.426875925928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45984.426875925928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45984.426875925928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45984.426875925928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45984.426875925928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45984.426875925928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45984.426875925928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45984.426875925928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45984.426875925928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45984.426875925928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45984.426875925928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45984.426875925928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45984.426875925928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45984.426875925928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45984.426875925928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45984.426875925928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45984.426875925928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45984.426875925928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45984.426875925928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45984.426875925928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45984.426875925928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45984.426875925928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45984.426875925928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45984.426875925928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45984.426875925928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45984.426875925928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45984.426875925928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45984.426875925928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45984.426875925928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45984.426875925928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45984.426875925928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45984.426875925928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45984.426875925928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45984.426875925928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45984.426875925928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45984.426875925928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45984.426875925928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45984.426875925928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45984.426875925928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45984.426875925928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45984.426875925928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45984.426875925928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45984.426875925928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45984.426875925928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45984.426875925928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45984.426875925928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ref="G187:G250" ca="1" si="3">IFERROR(NOW()-F187,"")</f>
        <v>45984.426875925928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45984.426875925928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45984.426875925928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45984.426875925928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45984.426875925928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45984.426875925928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45984.426875925928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45984.426875925928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45984.426875925928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45984.426875925928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45984.426875925928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45984.426875925928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45984.426875925928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45984.426875925928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45984.426875925928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45984.426875925928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45984.426875925928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45984.426875925928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45984.426875925928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45984.426875925928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45984.426875925928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45984.426875925928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45984.426875925928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45984.426875925928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45984.426875925928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45984.426875925928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45984.426875925928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45984.426875925928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45984.426875925928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45984.426875925928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45984.426875925928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45984.426875925928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45984.426875925928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45984.426875925928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45984.426875925928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45984.426875925928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45984.426875925928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45984.426875925928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45984.426875925928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45984.426875925928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45984.426875925928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45984.426875925928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45984.426875925928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45984.426875925928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45984.426875925928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45984.426875925928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45984.426875925928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45984.426875925928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45984.426875925928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45984.426875925928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45984.426875925928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45984.426875925928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45984.426875925928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45984.426875925928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45984.426875925928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45984.426875925928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45984.426875925928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45984.426875925928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45984.426875925928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45984.426875925928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45984.426875925928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45984.426875925928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45984.426875925928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45984.426875925928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ref="G251:G314" ca="1" si="4">IFERROR(NOW()-F251,"")</f>
        <v>45984.426875925928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45984.426875925928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45984.426875925928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45984.426875925928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45984.426875925928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45984.426875925928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45984.426875925928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45984.426875925928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45984.426875925928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45984.426875925928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45984.426875925928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45984.426875925928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45984.426875925928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45984.426875925928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45984.426875925928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45984.426875925928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45984.426875925928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45984.426875925928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45984.426875925928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45984.426875925928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45984.426875925928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45984.426875925928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45984.426875925928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45984.426875925928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45984.426875925928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45984.426875925928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45984.426875925928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45984.426875925928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45984.426875925928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45984.426875925928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45984.426875925928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45984.426875925928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45984.426875925928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45984.426875925928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45984.426875925928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45984.426875925928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45984.426875925928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45984.426875925928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45984.426875925928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45984.426875925928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45984.426875925928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45984.426875925928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45984.426875925928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45984.426875925928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45984.426875925928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45984.426875925928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45984.426875925928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45984.426875925928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45984.426875925928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45984.426875925928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45984.426875925928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45984.426875925928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45984.426875925928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45984.426875925928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45984.426875925928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45984.426875925928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45984.426875925928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45984.426875925928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45984.426875925928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45984.426875925928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45984.426875925928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45984.426875925928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45984.426875925928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45984.426875925928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ref="G315:G378" ca="1" si="5">IFERROR(NOW()-F315,"")</f>
        <v>45984.426875925928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45984.426875925928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45984.426875925928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45984.426875925928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45984.426875925928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45984.426875925928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45984.426875925928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45984.426875925928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45984.426875925928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45984.426875925928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45984.426875925928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45984.426875925928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45984.426875925928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45984.426875925928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45984.426875925928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45984.426875925928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45984.426875925928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45984.426875925928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45984.426875925928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45984.426875925928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45984.426875925928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45984.426875925928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45984.426875925928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45984.426875925928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45984.426875925928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45984.426875925928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45984.426875925928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45984.426875925928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45984.426875925928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45984.426875925928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45984.426875925928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45984.426875925928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45984.426875925928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45984.426875925928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45984.426875925928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45984.426875925928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45984.426875925928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45984.426875925928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45984.426875925928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45984.426875925928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45984.426875925928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45984.426875925928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45984.426875925928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45984.426875925928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45984.426875925928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45984.426875925928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45984.426875925928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45984.426875925928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45984.426875925928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45984.426875925928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45984.426875925928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45984.426875925928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45984.426875925928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45984.426875925928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45984.426875925928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45984.426875925928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45984.426875925928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45984.426875925928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45984.426875925928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45984.426875925928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45984.426875925928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45984.426875925928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45984.426875925928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45984.426875925928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ref="G379:G424" ca="1" si="6">IFERROR(NOW()-F379,"")</f>
        <v>45984.426875925928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45984.426875925928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45984.426875925928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45984.426875925928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45984.426875925928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45984.426875925928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45984.426875925928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45984.426875925928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45984.426875925928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45984.426875925928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45984.426875925928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45984.426875925928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45984.426875925928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45984.426875925928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45984.426875925928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45984.426875925928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45984.426875925928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45984.426875925928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45984.426875925928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45984.426875925928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45984.426875925928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45984.426875925928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45984.426875925928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45984.426875925928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45984.426875925928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45984.426875925928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45984.426875925928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45984.426875925928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45984.426875925928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45984.426875925928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45984.426875925928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45984.426875925928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45984.426875925928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45984.426875925928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45984.426875925928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45984.426875925928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45984.426875925928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45984.426875925928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45984.426875925928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45984.426875925928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45984.426875925928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45984.426875925928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45984.426875925928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45984.426875925928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45984.426875925928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45984.426875925928</v>
      </c>
      <c r="H424" s="95"/>
      <c r="I424" s="113" t="str">
        <f>IFERROR(VLOOKUP(D424,DB!A:F,6,0),"")</f>
        <v/>
      </c>
      <c r="J424" s="113" t="str">
        <f>IFERROR(VLOOKUP(D424,DB!A:G,7,0),"")</f>
        <v/>
      </c>
      <c r="K424" s="97"/>
      <c r="L424" s="91" t="str">
        <f>IFERROR(VLOOKUP(D424,DB!A:I,9,0),"")</f>
        <v/>
      </c>
    </row>
  </sheetData>
  <dataValidations count="2">
    <dataValidation allowBlank="1" showInputMessage="1" showErrorMessage="1" sqref="E1" xr:uid="{A4F81451-56CC-4543-9497-104C4E44EE4B}"/>
    <dataValidation type="list" allowBlank="1" showInputMessage="1" showErrorMessage="1" sqref="E2:E4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39124</v>
      </c>
      <c r="B2" s="37" t="str">
        <f>IFERROR(VLOOKUP(D2,DB!A:K,11,0),"")</f>
        <v>R5</v>
      </c>
      <c r="C2" s="37">
        <v>3</v>
      </c>
      <c r="D2" s="106" t="s">
        <v>36011</v>
      </c>
      <c r="E2" s="37" t="s">
        <v>39021</v>
      </c>
      <c r="F2" s="38">
        <v>45891.832060185188</v>
      </c>
      <c r="G2" s="108">
        <f ca="1">IFERROR(NOW()-F2,"")</f>
        <v>92.59481574074016</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39105</v>
      </c>
      <c r="F3" s="38">
        <v>45926.188877314817</v>
      </c>
      <c r="G3" s="108">
        <f t="shared" ref="G3" ca="1" si="0">IFERROR(NOW()-F3,"")</f>
        <v>58.237998611111834</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39105</v>
      </c>
      <c r="F4" s="110">
        <v>45948.661111111112</v>
      </c>
      <c r="G4" s="111">
        <f t="shared" ref="G4" ca="1" si="1">IFERROR(NOW()-F4,"")</f>
        <v>35.765764814816066</v>
      </c>
      <c r="H4" s="110">
        <v>45948.661111111112</v>
      </c>
      <c r="I4" s="109" t="str">
        <f>IFERROR(VLOOKUP(D4,DB!A:F,6,0),"")</f>
        <v>SCECO</v>
      </c>
      <c r="J4" s="109" t="str">
        <f>IFERROR(VLOOKUP(D4,DB!A:G,7,0),"")</f>
        <v>Dead</v>
      </c>
      <c r="K4" s="109" t="s">
        <v>39129</v>
      </c>
      <c r="L4" s="109" t="str">
        <f>IFERROR(VLOOKUP(D4,DB!A:I,9,0),"")</f>
        <v>Latis</v>
      </c>
    </row>
    <row r="5" spans="1:13" s="105" customFormat="1">
      <c r="A5" s="109" t="s">
        <v>39130</v>
      </c>
      <c r="B5" s="109" t="str">
        <f>IFERROR(VLOOKUP(D5,DB!A:K,11,0),"")</f>
        <v>R5</v>
      </c>
      <c r="C5" s="109">
        <v>1</v>
      </c>
      <c r="D5" s="109" t="s">
        <v>33371</v>
      </c>
      <c r="E5" s="109" t="s">
        <v>39021</v>
      </c>
      <c r="F5" s="122">
        <v>45977.514803240738</v>
      </c>
      <c r="G5" s="111">
        <f ca="1">IFERROR(NOW()-F5,"")</f>
        <v>6.9120725694447174</v>
      </c>
      <c r="H5" s="122">
        <v>45977.468807870369</v>
      </c>
      <c r="I5" s="109" t="str">
        <f>IFERROR(VLOOKUP(D5,DB!A:F,6,0),"")</f>
        <v>SCECO</v>
      </c>
      <c r="J5" s="109" t="str">
        <f>IFERROR(VLOOKUP(D5,DB!A:G,7,0),"")</f>
        <v>Weak</v>
      </c>
      <c r="K5" s="109" t="s">
        <v>39131</v>
      </c>
      <c r="L5" s="109" t="str">
        <f>IFERROR(VLOOKUP(D5,DB!A:I,9,0),"")</f>
        <v>Latis</v>
      </c>
    </row>
    <row r="6" spans="1:13" ht="30.75">
      <c r="A6" s="109" t="s">
        <v>39132</v>
      </c>
      <c r="B6" s="109" t="str">
        <f>IFERROR(VLOOKUP(D6,DB!A:K,11,0),"")</f>
        <v>R5</v>
      </c>
      <c r="C6" s="109">
        <v>1</v>
      </c>
      <c r="D6" s="109" t="s">
        <v>36518</v>
      </c>
      <c r="E6" s="109" t="s">
        <v>39021</v>
      </c>
      <c r="F6" s="122">
        <v>45981.373298611114</v>
      </c>
      <c r="G6" s="111">
        <f ca="1">IFERROR(NOW()-F6,"")</f>
        <v>3.0535773148149019</v>
      </c>
      <c r="H6" s="122">
        <v>45981.360798611109</v>
      </c>
      <c r="I6" s="109" t="str">
        <f>IFERROR(VLOOKUP(D6,DB!A:F,6,0),"")</f>
        <v>SCECO</v>
      </c>
      <c r="J6" s="109" t="str">
        <f>IFERROR(VLOOKUP(D6,DB!A:G,7,0),"")</f>
        <v>Dead</v>
      </c>
      <c r="K6" s="109" t="s">
        <v>39133</v>
      </c>
      <c r="L6" s="109" t="str">
        <f>IFERROR(VLOOKUP(D6,DB!A:I,9,0),"")</f>
        <v>Latis</v>
      </c>
    </row>
    <row r="7" spans="1:13">
      <c r="A7" s="109"/>
      <c r="B7" s="109" t="str">
        <f>IFERROR(VLOOKUP(D7,DB!A:K,11,0),"")</f>
        <v/>
      </c>
      <c r="C7" s="109"/>
      <c r="D7" s="109"/>
      <c r="E7" s="109"/>
      <c r="F7" s="109"/>
      <c r="G7" s="111">
        <f ca="1">IFERROR(NOW()-F7,"")</f>
        <v>45984.426875925928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45984.426875925928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45984.426875925928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45984.426875925928</v>
      </c>
      <c r="H10" s="109"/>
      <c r="I10" s="109" t="str">
        <f>IFERROR(VLOOKUP(D10,DB!A:F,6,0),"")</f>
        <v/>
      </c>
      <c r="J10" s="109" t="str">
        <f>IFERROR(VLOOKUP(D10,DB!A:G,7,0),"")</f>
        <v/>
      </c>
      <c r="K10" s="109"/>
      <c r="L10" s="109" t="str">
        <f>IFERROR(VLOOKUP(D10,DB!A:I,9,0),"")</f>
        <v/>
      </c>
    </row>
    <row r="11" spans="1:13">
      <c r="A11" s="109"/>
      <c r="B11" s="109" t="str">
        <f>IFERROR(VLOOKUP(D11,DB!A:K,11,0),"")</f>
        <v/>
      </c>
      <c r="C11" s="109"/>
      <c r="D11" s="150"/>
      <c r="E11" s="109"/>
      <c r="F11" s="109"/>
      <c r="G11" s="111">
        <f ca="1">IFERROR(NOW()-F11,"")</f>
        <v>45984.426875925928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45984.426875925928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45984.426875925928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45984.426875925928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45984.426875925928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45984.426875925928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45984.426875925928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45984.426875925928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45984.426875925928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45984.426875925928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45984.426875925928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45984.426875925928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45984.426875925928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45984.426875925928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45984.426875925928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45984.426875925928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45984.426875925928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45984.426875925928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45984.426875925928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45984.426875925928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45984.426875925928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45984.426875925928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45984.426875925928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45984.426875925928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45984.426875925928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45984.426875925928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45984.426875925928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45984.426875925928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45984.426875925928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45984.426875925928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45984.426875925928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45984.426875925928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45984.426875925928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45984.426875925928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45984.426875925928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45984.426875925928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45984.426875925928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45984.426875925928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45984.426875925928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45984.426875925928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45984.426875925928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45984.426875925928</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45984.426875925928</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45984.426875925928</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45984.426875925928</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45984.426875925928</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45984.426875925928</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45984.426875925928</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45984.426875925928</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45984.426875925928</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45984.426875925928</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45984.426875925928</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45984.426875925928</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45984.426875925928</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45984.426875925928</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45984.426875925928</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45984.426875925928</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45984.426875925928</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45984.426875925928</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45984.426875925928</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45984.426875925928</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45984.426875925928</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45984.426875925928</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45984.426875925928</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45984.426875925928</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45984.426875925928</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45984.426875925928</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45984.426875925928</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45984.426875925928</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45984.426875925928</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3"/>
  <sheetViews>
    <sheetView tabSelected="1" workbookViewId="0">
      <selection activeCell="K4" sqref="K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39134</v>
      </c>
      <c r="B2" s="145" t="str">
        <f>IFERROR(VLOOKUP(D2,DB!A:K,11,0),"")</f>
        <v>R6</v>
      </c>
      <c r="C2" s="146">
        <v>2</v>
      </c>
      <c r="D2" t="s">
        <v>34719</v>
      </c>
      <c r="E2" s="109" t="s">
        <v>39105</v>
      </c>
      <c r="F2" s="147">
        <v>45984.414803240739</v>
      </c>
      <c r="G2" s="75"/>
      <c r="H2" s="147">
        <v>45984.402407407404</v>
      </c>
      <c r="I2" s="145" t="str">
        <f>IFERROR(VLOOKUP(D2,DB!A:F,6,0),"")</f>
        <v>SCECO</v>
      </c>
      <c r="J2" s="145" t="str">
        <f>IFERROR(VLOOKUP(D2,DB!A:G,7,0),"")</f>
        <v>Dead</v>
      </c>
      <c r="K2" s="148" t="s">
        <v>39135</v>
      </c>
      <c r="L2" s="149" t="str">
        <f>IFERROR(VLOOKUP(D2,DB!A:I,9,0),"")</f>
        <v>Latis</v>
      </c>
    </row>
    <row r="3" spans="1:16382" ht="31.5" customHeight="1">
      <c r="A3" s="144" t="s">
        <v>39116</v>
      </c>
      <c r="B3" s="145" t="str">
        <f>IFERROR(VLOOKUP(D3,DB!A:K,11,0),"")</f>
        <v>R6</v>
      </c>
      <c r="C3" s="146">
        <v>1</v>
      </c>
      <c r="D3" t="s">
        <v>32420</v>
      </c>
      <c r="E3" s="109" t="s">
        <v>39105</v>
      </c>
      <c r="F3" s="147"/>
      <c r="G3" s="75"/>
      <c r="H3" s="147"/>
      <c r="I3" s="145" t="str">
        <f>IFERROR(VLOOKUP(D3,DB!A:F,6,0),"")</f>
        <v>SCECO</v>
      </c>
      <c r="J3" s="145" t="str">
        <f>IFERROR(VLOOKUP(D3,DB!A:G,7,0),"")</f>
        <v>Vandalized</v>
      </c>
      <c r="K3" s="148" t="s">
        <v>39136</v>
      </c>
      <c r="L3" s="149" t="str">
        <f>IFERROR(VLOOKUP(D3,DB!A:I,9,0),"")</f>
        <v>Latis</v>
      </c>
    </row>
    <row r="4" spans="1:16382" ht="31.5" customHeight="1">
      <c r="A4" s="144" t="s">
        <v>39116</v>
      </c>
      <c r="B4" s="145" t="str">
        <f>IFERROR(VLOOKUP(D4,DB!A:K,11,0),"")</f>
        <v>R6</v>
      </c>
      <c r="C4" s="146">
        <v>1</v>
      </c>
      <c r="D4" t="s">
        <v>35682</v>
      </c>
      <c r="E4" s="109" t="s">
        <v>39105</v>
      </c>
      <c r="F4" s="147"/>
      <c r="G4" s="75">
        <f t="shared" ref="G2:G4" ca="1" si="0">IFERROR(NOW()-F4,"-")</f>
        <v>45984.426875925928</v>
      </c>
      <c r="H4" s="147"/>
      <c r="I4" s="145" t="str">
        <f>IFERROR(VLOOKUP(D4,DB!A:F,6,0),"")</f>
        <v>SCECO</v>
      </c>
      <c r="J4" s="145" t="str">
        <f>IFERROR(VLOOKUP(D4,DB!A:G,7,0),"")</f>
        <v>Dead</v>
      </c>
      <c r="K4" s="148" t="s">
        <v>39137</v>
      </c>
      <c r="L4" s="149" t="str">
        <f>IFERROR(VLOOKUP(D4,DB!A:I,9,0),"")</f>
        <v>Latis</v>
      </c>
    </row>
    <row r="5" spans="1:16382" ht="31.5" customHeight="1">
      <c r="A5" s="144"/>
      <c r="B5" s="145" t="str">
        <f>IFERROR(VLOOKUP(D5,DB!A:K,11,0),"")</f>
        <v/>
      </c>
      <c r="C5" s="146"/>
      <c r="D5"/>
      <c r="E5" s="109"/>
      <c r="F5" s="147"/>
      <c r="G5" s="75">
        <f ca="1">IFERROR(NOW()-F5,"-")</f>
        <v>45984.426875810183</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3"/>
      <c r="E6" s="109"/>
      <c r="F6" s="147"/>
      <c r="G6" s="75">
        <f ca="1">IFERROR(NOW()-F6,"-")</f>
        <v>45984.426875810183</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45984.426875810183</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45984.426875810183</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45984.426875810183</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45984.426875810183</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45984.426875810183</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45984.426875810183</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3"/>
      <c r="E13" s="109"/>
      <c r="F13" s="147"/>
      <c r="G13" s="75">
        <f ca="1">IFERROR(NOW()-F13,"-")</f>
        <v>45984.426875810183</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45984.426875810183</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45984.426875810183</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45984.426875810183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45984.426875810183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45984.426875810183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45984.426875810183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3"/>
      <c r="E20" s="109"/>
      <c r="F20" s="147"/>
      <c r="G20" s="75">
        <f ca="1">IFERROR(NOW()-F20,"-")</f>
        <v>45984.426875810183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45984.426875810183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45984.426875810183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45984.426875810183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45984.426875810183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45984.426875810183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45984.426875810183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3"/>
      <c r="E27" s="109"/>
      <c r="F27" s="147"/>
      <c r="G27" s="75">
        <f ca="1">IFERROR(NOW()-F27,"-")</f>
        <v>45984.426875810183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45984.426875810183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45984.426875810183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45984.426875810183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45984.426875810183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45984.426875810183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45984.426875810183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3"/>
      <c r="E34" s="109"/>
      <c r="F34" s="147"/>
      <c r="G34" s="75">
        <f ca="1">IFERROR(NOW()-F34,"-")</f>
        <v>45984.426875810183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45984.426875810183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45984.426875810183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45984.426875810183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45984.426875810183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45984.426875810183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45984.426875810183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3"/>
      <c r="E41" s="109"/>
      <c r="F41" s="147"/>
      <c r="G41" s="75">
        <f ca="1">IFERROR(NOW()-F41,"-")</f>
        <v>45984.426875810183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45984.426875810183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45984.426875810183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45984.426875810183</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45984.426875810183</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45984.426875810183</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45984.426875810183</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3"/>
      <c r="E48" s="109"/>
      <c r="F48" s="147"/>
      <c r="G48" s="75">
        <f ca="1">IFERROR(NOW()-F48,"-")</f>
        <v>45984.426875810183</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45984.426875810183</v>
      </c>
      <c r="H49" s="147"/>
      <c r="I49" s="145" t="str">
        <f>IFERROR(VLOOKUP(D49,DB!A:F,6,0),"")</f>
        <v/>
      </c>
      <c r="J49" s="145" t="str">
        <f>IFERROR(VLOOKUP(D49,DB!A:G,7,0),"")</f>
        <v/>
      </c>
      <c r="K49" s="148"/>
      <c r="L49" s="149" t="str">
        <f>IFERROR(VLOOKUP(D49,DB!A:I,9,0),"")</f>
        <v/>
      </c>
    </row>
    <row r="50" spans="1:12" ht="31.5" customHeight="1">
      <c r="A50" s="144"/>
      <c r="B50" s="145" t="str">
        <f>IFERROR(VLOOKUP(D50,DB!A:K,11,0),"")</f>
        <v/>
      </c>
      <c r="C50" s="146"/>
      <c r="D50" s="145"/>
      <c r="E50" s="109"/>
      <c r="F50" s="147"/>
      <c r="G50" s="75">
        <f ca="1">IFERROR(NOW()-F50,"-")</f>
        <v>45984.426875810183</v>
      </c>
      <c r="H50" s="147"/>
      <c r="I50" s="145" t="str">
        <f>IFERROR(VLOOKUP(D50,DB!A:F,6,0),"")</f>
        <v/>
      </c>
      <c r="J50" s="145" t="str">
        <f>IFERROR(VLOOKUP(D50,DB!A:G,7,0),"")</f>
        <v/>
      </c>
      <c r="K50" s="148"/>
      <c r="L50" s="149" t="str">
        <f>IFERROR(VLOOKUP(D50,DB!A:I,9,0),"")</f>
        <v/>
      </c>
    </row>
    <row r="51" spans="1:12" ht="31.5" customHeight="1">
      <c r="A51" s="144"/>
      <c r="B51" s="145" t="str">
        <f>IFERROR(VLOOKUP(D51,DB!A:K,11,0),"")</f>
        <v/>
      </c>
      <c r="C51" s="146"/>
      <c r="D51" s="145"/>
      <c r="E51" s="109"/>
      <c r="F51" s="147"/>
      <c r="G51" s="75">
        <f ca="1">IFERROR(NOW()-F51,"-")</f>
        <v>45984.426875810183</v>
      </c>
      <c r="H51" s="147"/>
      <c r="I51" s="145" t="str">
        <f>IFERROR(VLOOKUP(D51,DB!A:F,6,0),"")</f>
        <v/>
      </c>
      <c r="J51" s="145" t="str">
        <f>IFERROR(VLOOKUP(D51,DB!A:G,7,0),"")</f>
        <v/>
      </c>
      <c r="K51" s="148"/>
      <c r="L51" s="149" t="str">
        <f>IFERROR(VLOOKUP(D51,DB!A:I,9,0),"")</f>
        <v/>
      </c>
    </row>
    <row r="52" spans="1:12" ht="31.5" customHeight="1">
      <c r="A52" s="144"/>
      <c r="B52" s="145" t="str">
        <f>IFERROR(VLOOKUP(D52,DB!A:K,11,0),"")</f>
        <v/>
      </c>
      <c r="C52" s="146"/>
      <c r="D52" s="145"/>
      <c r="E52" s="109"/>
      <c r="F52" s="147"/>
      <c r="G52" s="75">
        <f ca="1">IFERROR(NOW()-F52,"-")</f>
        <v>45984.426875810183</v>
      </c>
      <c r="H52" s="147"/>
      <c r="I52" s="145" t="str">
        <f>IFERROR(VLOOKUP(D52,DB!A:F,6,0),"")</f>
        <v/>
      </c>
      <c r="J52" s="145" t="str">
        <f>IFERROR(VLOOKUP(D52,DB!A:G,7,0),"")</f>
        <v/>
      </c>
      <c r="K52" s="148"/>
      <c r="L52" s="149" t="str">
        <f>IFERROR(VLOOKUP(D52,DB!A:I,9,0),"")</f>
        <v/>
      </c>
    </row>
    <row r="53" spans="1:12" ht="31.5" customHeight="1">
      <c r="A53" s="144"/>
      <c r="B53" s="145" t="str">
        <f>IFERROR(VLOOKUP(D53,DB!A:K,11,0),"")</f>
        <v/>
      </c>
      <c r="C53" s="146"/>
      <c r="D53" s="145"/>
      <c r="E53" s="109"/>
      <c r="F53" s="147"/>
      <c r="G53" s="75">
        <f ca="1">IFERROR(NOW()-F53,"-")</f>
        <v>45984.426875810183</v>
      </c>
      <c r="H53" s="147"/>
      <c r="I53" s="145" t="str">
        <f>IFERROR(VLOOKUP(D53,DB!A:F,6,0),"")</f>
        <v/>
      </c>
      <c r="J53" s="145" t="str">
        <f>IFERROR(VLOOKUP(D53,DB!A:G,7,0),"")</f>
        <v/>
      </c>
      <c r="K53" s="148"/>
      <c r="L53" s="149" t="str">
        <f>IFERROR(VLOOKUP(D53,DB!A:I,9,0),"")</f>
        <v/>
      </c>
    </row>
  </sheetData>
  <dataValidations count="2">
    <dataValidation allowBlank="1" showInputMessage="1" showErrorMessage="1" sqref="E1" xr:uid="{9E1BC488-8814-4F8A-8DBE-742B3278AB71}"/>
    <dataValidation type="list" allowBlank="1" showInputMessage="1" showErrorMessage="1" sqref="E2:E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2025-11-23T07:15:12Z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