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59" documentId="120_S{2AC9BD13-BADA-5192-A53E-5A8FF88502F6}" xr6:coauthVersionLast="47" xr6:coauthVersionMax="47" xr10:uidLastSave="{358561E5-F58B-430D-A181-7359490DA326}"/>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<sst xmlns="http://schemas.openxmlformats.org/spreadsheetml/2006/main" count="180308" uniqueCount="39139">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</sst>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tabSelected="1" workbookViewId="0">
      <selection activeCell="D10" sqref="D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322.62585613426199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45985.574282060188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45985.574282060188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45985.574282060188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45985.574282060188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45985.574282060188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45985.574282060188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45985.574282060188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45985.574282060188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45985.574282060188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45985.574282060188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45985.574282060188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45985.574282060188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45985.574282060188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45985.574282060188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45985.574282060188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45985.574282060188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45985.574282060188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45985.574282060188</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45985.574282060188</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8E1452BF-D469-40D3-92D6-C33C4549D865}"/>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160.57444409722666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1.186863078706665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39107</v>
      </c>
      <c r="B5" s="18" t="str">
        <f>IFERROR(VLOOKUP(D5,DB!A:K,11,0),"")</f>
        <v>R2</v>
      </c>
      <c r="C5" s="18">
        <v>2</v>
      </c>
      <c r="D5" s="18" t="s">
        <v>23716</v>
      </c>
      <c r="E5" s="102" t="s">
        <v>39100</v>
      </c>
      <c r="F5" s="103">
        <v>45985.51122685185</v>
      </c>
      <c r="G5" s="104">
        <f ca="1">IFERROR(NOW()-F5,"-")</f>
        <v>6.3055208338482771E-2</v>
      </c>
      <c r="H5" s="150"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0">
        <v>45985.512511574074</v>
      </c>
      <c r="G6" s="104">
        <f ca="1">IFERROR(NOW()-F6,"-")</f>
        <v>6.1770486114255618E-2</v>
      </c>
      <c r="H6" s="150"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45985.574282060188</v>
      </c>
      <c r="H7" s="150" t="s">
        <v>39115</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1" t="s">
        <v>39117</v>
      </c>
      <c r="B8" s="18" t="str">
        <f>IFERROR(VLOOKUP(D8,DB!A:K,11,0),"")</f>
        <v>R2</v>
      </c>
      <c r="C8" s="18">
        <v>4</v>
      </c>
      <c r="D8" s="18" t="s">
        <v>39118</v>
      </c>
      <c r="E8" s="102" t="s">
        <v>39100</v>
      </c>
      <c r="F8" s="150">
        <v>45985.541909722226</v>
      </c>
      <c r="G8" s="104">
        <f ca="1">IFERROR(NOW()-F8,"-")</f>
        <v>3.2372337962442543E-2</v>
      </c>
      <c r="H8" s="150" t="s">
        <v>39115</v>
      </c>
      <c r="I8" s="18" t="str">
        <f>IFERROR(VLOOKUP(D8,DB!A:F,6,0),"")</f>
        <v>SCECO</v>
      </c>
      <c r="J8" s="18" t="str">
        <f>IFERROR(VLOOKUP(D8,DB!A:G,7,0),"")</f>
        <v>Vandalized+Vandalized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45985.574282060188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45985.574282060188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45985.574282060188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45985.574282060188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R2</v>
      </c>
      <c r="C13" s="18"/>
      <c r="D13" s="18" t="s">
        <v>20803</v>
      </c>
      <c r="E13" s="102"/>
      <c r="F13" s="103"/>
      <c r="G13" s="104">
        <f ca="1">IFERROR(NOW()-F13,"-")</f>
        <v>45985.574282060188</v>
      </c>
      <c r="H13" s="103"/>
      <c r="I13" s="18" t="str">
        <f>IFERROR(VLOOKUP(D13,DB!A:F,6,0),"")</f>
        <v>SCECO</v>
      </c>
      <c r="J13" s="18" t="str">
        <f>IFERROR(VLOOKUP(D13,DB!A:G,7,0),"")</f>
        <v>Dead+Dead+No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45985.574282060188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45985.574282060188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45985.574282060188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45985.574282060188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45985.574282060188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45985.574282060188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45985.574282060188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45985.574282060188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45985.574282060188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45985.574282060188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45985.574282060188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45985.574282060188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45985.574282060188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45985.574282060188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45985.574282060188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45985.574282060188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45985.574282060188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45985.574282060188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45985.574282060188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45985.574282060188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45985.574282060188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45985.574282060188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45985.574282060188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45985.574282060188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45985.574282060188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45985.574282060188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45985.574282060188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45985.574282060188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45985.574282060188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45985.574282060188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45985.574282060188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45985.574282060188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45985.574282060188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45985.574282060188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45985.574282060188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45985.574282060188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45985.574282060188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45985.574282060188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45985.574282060188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45985.574282060188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45985.574282060188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45985.574282060188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45985.574282060188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45985.574282060188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45985.574282060188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45985.574282060188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45985.574282060188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45985.574282060188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45985.574282060188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45985.574282060188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45985.574282060188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45985.574282060188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45985.574282060188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45985.574282060188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45985.574282060188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45985.574282060188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45985.574282060188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45985.574282060188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45985.574282060188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45985.574282060188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45985.574282060188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45985.574282060188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45985.574282060188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45985.574282060188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45985.574282060188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45985.574282060188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45985.574282060188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45985.574282060188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45985.574282060188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45985.574282060188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45985.574282060188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45985.574282060188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45985.574282060188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45985.574282060188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45985.574282060188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45985.574282060188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45985.574282060188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45985.574282060188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45985.574282060188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45985.574282060188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45985.574282060188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45985.574282060188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45985.574282060188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45985.574282060188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45985.574282060188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45985.574282060188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45985.574282060188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45985.574282060188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45985.574282060188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45985.574282060188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45985.574282060188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45985.574282060188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45985.574282060188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45985.574282060188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45985.574282060188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45985.574282060188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45985.574282060188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45985.574282060188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45985.574282060188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45985.574282060188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45985.574282060188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45985.574282060188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45985.574282060188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45985.574282060188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45985.574282060188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45985.574282060188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45985.574282060188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45985.574282060188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45985.574282060188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45985.574282060188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45985.574282060188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45985.574282060188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45985.574282060188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45985.574282060188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45985.574282060188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45985.574282060188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45985.574282060188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45985.574282060188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45985.574282060188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45985.574282060188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45985.574282060188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45985.574282060188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45985.574282060188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45985.574282060188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45985.574282060188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45985.574282060188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45985.574282060188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45985.574282060188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45985.574282060188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45985.574282060188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45985.574282060188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45985.574282060188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45985.574282060188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45985.574282060188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45985.574282060188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45985.574282060188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45985.574282060188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45985.574282060188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45985.574282060188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45985.574282060188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45985.574282060188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45985.574282060188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45985.574282060188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45985.574282060188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45985.574282060188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45985.574282060188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45985.574282060188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45985.574282060188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45985.574282060188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45985.574282060188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45985.574282060188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45985.574282060188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45985.574282060188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45985.574282060188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45985.574282060188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45985.574282060188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45985.574282060188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45985.574282060188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45985.574282060188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45985.574282060188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45985.574282060188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45985.574282060188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45985.574282060188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45985.574282060188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45985.574282060188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45985.574282060188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45985.574282060188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45985.574282060188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45985.574282060188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45985.574282060188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45985.574282060188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45985.574282060188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45985.574282060188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45985.574282060188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45985.574282060188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45985.574282060188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45985.574282060188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45985.574282060188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45985.574282060188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45985.574282060188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45985.574282060188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45985.574282060188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45985.574282060188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45985.574282060188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45985.574282060188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45985.574282060188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45985.574282060188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45985.574282060188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45985.574282060188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45985.574282060188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45985.574282060188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45985.574282060188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45985.574282060188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45985.574282060188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45985.574282060188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45985.574282060188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45985.574282060188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45985.574282060188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45985.574282060188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45985.574282060188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45985.574282060188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45985.574282060188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45985.574282060188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45985.574282060188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45985.574282060188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45985.574282060188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45985.574282060188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45985.574282060188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45985.574282060188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45985.574282060188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45985.574282060188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45985.574282060188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45985.574282060188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45985.574282060188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45985.574282060188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45985.574282060188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45985.574282060188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45985.574282060188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45985.574282060188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45985.574282060188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45985.574282060188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45985.574282060188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45985.574282060188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45985.574282060188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45985.574282060188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45985.574282060188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45985.574282060188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45985.574282060188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45985.574282060188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45985.574282060188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45985.574282060188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45985.574282060188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45985.574282060188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45985.574282060188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45985.574282060188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45985.574282060188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45985.574282060188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45985.574282060188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45985.574282060188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45985.574282060188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45985.574282060188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45985.574282060188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45985.574282060188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45985.574282060188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45985.574282060188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45985.574282060188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45985.574282060188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45985.574282060188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45985.574282060188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45985.574282060188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45985.574282060188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45985.574282060188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45985.574282060188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45985.574282060188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45985.574282060188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45985.574282060188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45985.574282060188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45985.574282060188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45985.574282060188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45985.574282060188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45985.574282060188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45985.574282060188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45985.574282060188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45985.574282060188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45985.574282060188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45985.574282060188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45985.574282060188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45985.574282060188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45985.574282060188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45985.574282060188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45985.574282060188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45985.574282060188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45985.574282060188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45985.574282060188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45985.574282060188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45985.574282060188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45985.574282060188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45985.574282060188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45985.574282060188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45985.574282060188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45985.574282060188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45985.574282060188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45985.574282060188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45985.574282060188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45985.574282060188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45985.574282060188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45985.574282060188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45985.574282060188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45985.574282060188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45985.574282060188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45985.574282060188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45985.574282060188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45985.574282060188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45985.574282060188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45985.574282060188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45985.574282060188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45985.574282060188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45985.574282060188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45985.574282060188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45985.574282060188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45985.574282060188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45985.574282060188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45985.574282060188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45985.574282060188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45985.574282060188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45985.574282060188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45985.574282060188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45985.574282060188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45985.574282060188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45985.574282060188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45985.574282060188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45985.574282060188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45985.574282060188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45985.574282060188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45985.574282060188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45985.574282060188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45985.574282060188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45985.574282060188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45985.574282060188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45985.574282060188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45985.574282060188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45985.574282060188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45985.574282060188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45985.574282060188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45985.574282060188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45985.574282060188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45985.574282060188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45985.574282060188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45985.574282060188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45985.574282060188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45985.574282060188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45985.574282060188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45985.574282060188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45985.574282060188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45985.574282060188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45985.574282060188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45985.574282060188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45985.574282060188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45985.574282060188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45985.574282060188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45985.574282060188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45985.574282060188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45985.574282060188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45985.574282060188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45985.574282060188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45985.574282060188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45985.574282060188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45985.574282060188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45985.574282060188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45985.574282060188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45985.574282060188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45985.574282060188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45985.574282060188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45985.574282060188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45985.574282060188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45985.574282060188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45985.574282060188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45985.574282060188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45985.574282060188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45985.574282060188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45985.574282060188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45985.574282060188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45985.574282060188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45985.574282060188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45985.574282060188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45985.574282060188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45985.574282060188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45985.574282060188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45985.574282060188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45985.574282060188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45985.574282060188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45985.574282060188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45985.574282060188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45985.574282060188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45985.574282060188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45985.574282060188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45985.574282060188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45985.574282060188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45985.574282060188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45985.574282060188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45985.574282060188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45985.574282060188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45985.574282060188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45985.574282060188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45985.574282060188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45985.574282060188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45985.574282060188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45985.574282060188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45985.574282060188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45985.574282060188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45985.574282060188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45985.574282060188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45985.574282060188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45985.574282060188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45985.574282060188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45985.574282060188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45985.574282060188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45985.574282060188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45985.574282060188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45985.574282060188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45985.574282060188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45985.574282060188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45985.574282060188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45985.574282060188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45985.574282060188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45985.574282060188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45985.574282060188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45985.574282060188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45985.574282060188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45985.574282060188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45985.574282060188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45985.574282060188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45985.574282060188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45985.574282060188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45985.574282060188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45985.574282060188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45985.574282060188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45985.574282060188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45985.574282060188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45985.574282060188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45985.574282060188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45985.574282060188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45985.574282060188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45985.574282060188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45985.574282060188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45985.574282060188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45985.574282060188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45985.574282060188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45985.574282060188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45985.574282060188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45985.574282060188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45985.574282060188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45985.574282060188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45985.574282060188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45985.574282060188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45985.574282060188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45985.574282060188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45985.574282060188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45985.574282060188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45985.574282060188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45985.574282060188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45985.574282060188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45985.574282060188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45985.574282060188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45985.574282060188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45985.574282060188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45985.574282060188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45985.574282060188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45985.574282060188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45985.574282060188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45985.574282060188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45985.574282060188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45985.574282060188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45985.574282060188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45985.574282060188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45985.574282060188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45985.574282060188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45985.574282060188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45985.574282060188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45985.574282060188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45985.574282060188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45985.574282060188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45985.574282060188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45985.574282060188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45985.574282060188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45985.574282060188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45985.574282060188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45985.574282060188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45985.574282060188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45985.574282060188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45985.574282060188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45985.574282060188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45985.574282060188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45985.574282060188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45985.574282060188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45985.574282060188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45985.574282060188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45985.574282060188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45985.574282060188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45985.574282060188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45985.574282060188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45985.574282060188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45985.574282060188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45985.574282060188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45985.574282060188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45985.574282060188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45985.574282060188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45985.574282060188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45985.574282060188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45985.574282060188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45985.574282060188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45985.574282060188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45985.574282060188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45985.574282060188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45985.574282060188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45985.574282060188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45985.574282060188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45985.574282060188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45985.574282060188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45985.574282060188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45985.574282060188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45985.574282060188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45985.574282060188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45985.574282060188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45985.574282060188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45985.574282060188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45985.574282060188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45985.574282060188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45985.574282060188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45985.574282060188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45985.574282060188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45985.574282060188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45985.574282060188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45985.574282060188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45985.574282060188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45985.574282060188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45985.574282060188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45985.574282060188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45985.574282060188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45985.574282060188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45985.574282060188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45985.574282060188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45985.574282060188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45985.574282060188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45985.574282060188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45985.574282060188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45985.574282060188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45985.574282060188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45985.574282060188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45985.574282060188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45985.574282060188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45985.574282060188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45985.574282060188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45985.574282060188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45985.574282060188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45985.574282060188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45985.574282060188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45985.574282060188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45985.574282060188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45985.574282060188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45985.574282060188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45985.574282060188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45985.574282060188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45985.574282060188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45985.574282060188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45985.574282060188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45985.574282060188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45985.574282060188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45985.574282060188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45985.574282060188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45985.574282060188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45985.574282060188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45985.574282060188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45985.574282060188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45985.574282060188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45985.574282060188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45985.574282060188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45985.574282060188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45985.574282060188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45985.574282060188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45985.574282060188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45985.574282060188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45985.574282060188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45985.574282060188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45985.574282060188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45985.574282060188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45985.574282060188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45985.574282060188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45985.574282060188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45985.574282060188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45985.574282060188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45985.574282060188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45985.574282060188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45985.574282060188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45985.574282060188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45985.574282060188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45985.574282060188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45985.574282060188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45985.574282060188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45985.574282060188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45985.574282060188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45985.574282060188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45985.574282060188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45985.574282060188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45985.574282060188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45985.574282060188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45985.574282060188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45985.574282060188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45985.574282060188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45985.574282060188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45985.574282060188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45985.574282060188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45985.574282060188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45985.574282060188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45985.574282060188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45985.574282060188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45985.574282060188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45985.574282060188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45985.574282060188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45985.574282060188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45985.574282060188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45985.574282060188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45985.574282060188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45985.574282060188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45985.574282060188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45985.574282060188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45985.574282060188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45985.574282060188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45985.574282060188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45985.574282060188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45985.574282060188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45985.574282060188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45985.574282060188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45985.574282060188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45985.574282060188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45985.574282060188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45985.574282060188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45985.574282060188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45985.574282060188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45985.574282060188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45985.574282060188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45985.574282060188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45985.574282060188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45985.574282060188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45985.574282060188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45985.574282060188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45985.574282060188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45985.574282060188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45985.574282060188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45985.574282060188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45985.574282060188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45985.574282060188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45985.574282060188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45985.574282060188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45985.574282060188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45985.574282060188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45985.574282060188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45985.574282060188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45985.574282060188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45985.574282060188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45985.574282060188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45985.574282060188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45985.574282060188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45985.574282060188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45985.574282060188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45985.574282060188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45985.574282060188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45985.574282060188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45985.574282060188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45985.574282060188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45985.574282060188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45985.574282060188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45985.574282060188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45985.574282060188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45985.574282060188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45985.574282060188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45985.574282060188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45985.574282060188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45985.574282060188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45985.574282060188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45985.574282060188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45985.574282060188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45985.574282060188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45985.574282060188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45985.574282060188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45985.574282060188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45985.574282060188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45985.574282060188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45985.574282060188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45985.574282060188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45985.574282060188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45985.574282060188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45985.574282060188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45985.574282060188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45985.574282060188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45985.574282060188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45985.574282060188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45985.574282060188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45985.574282060188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45985.574282060188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45985.574282060188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45985.574282060188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45985.574282060188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45985.574282060188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45985.574282060188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45985.574282060188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45985.574282060188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45985.574282060188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45985.574282060188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45985.574282060188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45985.574282060188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45985.574282060188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45985.574282060188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45985.574282060188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45985.574282060188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45985.574282060188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45985.574282060188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45985.574282060188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45985.574282060188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45985.574282060188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45985.574282060188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45985.574282060188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45985.574282060188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45985.574282060188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45985.574282060188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45985.574282060188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45985.574282060188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45985.574282060188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45985.574282060188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45985.574282060188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45985.574282060188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45985.574282060188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45985.574282060188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45985.574282060188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45985.574282060188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45985.574282060188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45985.574282060188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45985.574282060188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45985.574282060188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45985.574282060188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45985.574282060188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45985.574282060188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45985.574282060188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45985.574282060188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45985.574282060188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45985.574282060188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45985.574282060188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45985.574282060188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45985.574282060188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45985.574282060188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45985.574282060188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45985.574282060188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45985.574282060188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45985.574282060188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45985.574282060188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45985.574282060188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45985.574282060188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45985.574282060188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45985.574282060188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45985.574282060188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45985.574282060188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45985.574282060188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45985.574282060188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45985.574282060188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45985.574282060188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45985.574282060188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45985.574282060188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45985.574282060188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45985.574282060188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45985.574282060188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45985.574282060188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45985.574282060188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45985.574282060188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45985.574282060188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45985.574282060188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45985.574282060188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45985.574282060188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45985.574282060188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45985.574282060188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45985.574282060188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45985.574282060188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45985.574282060188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45985.574282060188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45985.574282060188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45985.574282060188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45985.574282060188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45985.574282060188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45985.574282060188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45985.574282060188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45985.574282060188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45985.574282060188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45985.574282060188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45985.574282060188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45985.574282060188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45985.574282060188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45985.574282060188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45985.574282060188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45985.574282060188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45985.574282060188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45985.574282060188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45985.574282060188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45985.574282060188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45985.574282060188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45985.574282060188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45985.574282060188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45985.574282060188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45985.574282060188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45985.574282060188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45985.574282060188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45985.574282060188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45985.574282060188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45985.574282060188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45985.574282060188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45985.574282060188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45985.574282060188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45985.574282060188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45985.574282060188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45985.574282060188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45985.574282060188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45985.574282060188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45985.574282060188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45985.574282060188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45985.574282060188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45985.574282060188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45985.574282060188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45985.574282060188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45985.574282060188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45985.574282060188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45985.574282060188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45985.574282060188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45985.574282060188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45985.574282060188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45985.574282060188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45985.574282060188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45985.574282060188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45985.574282060188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45985.574282060188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45985.574282060188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45985.574282060188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45985.574282060188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45985.574282060188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45985.574282060188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45985.574282060188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45985.574282060188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45985.574282060188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45985.574282060188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45985.574282060188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45985.574282060188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45985.574282060188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45985.574282060188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45985.574282060188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45985.574282060188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45985.574282060188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45985.574282060188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45985.574282060188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45985.574282060188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45985.574282060188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45985.574282060188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45985.574282060188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45985.574282060188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45985.574282060188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45985.574282060188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45985.574282060188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45985.574282060188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45985.574282060188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45985.574282060188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45985.574282060188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45985.574282060188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45985.574282060188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45985.574282060188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45985.574282060188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45985.574282060188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45985.574282060188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45985.574282060188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45985.574282060188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45985.574282060188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45985.574282060188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45985.574282060188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45985.574282060188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45985.574282060188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45985.574282060188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45985.574282060188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45985.574282060188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45985.574282060188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45985.574282060188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45985.574282060188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45985.574282060188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45985.574282060188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45985.574282060188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45985.574282060188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45985.574282060188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45985.574282060188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45985.574282060188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45985.574282060188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45985.574282060188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45985.574282060188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45985.574282060188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45985.574282060188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45985.574282060188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45985.574282060188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45985.574282060188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45985.574282060188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45985.574282060188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45985.574282060188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45985.574282060188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45985.574282060188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45985.574282060188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45985.574282060188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45985.574282060188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45985.574282060188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45985.574282060188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45985.574282060188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45985.574282060188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45985.574282060188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45985.574282060188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45985.574282060188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45985.574282060188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45985.574282060188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45985.574282060188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45985.574282060188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45985.574282060188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45985.574282060188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45985.574282060188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45985.574282060188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45985.574282060188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45985.574282060188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45985.574282060188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45985.574282060188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45985.574282060188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45985.574282060188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45985.574282060188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45985.574282060188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45985.574282060188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45985.574282060188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45985.574282060188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45985.574282060188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45985.574282060188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45985.574282060188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45985.574282060188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45985.574282060188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45985.574282060188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45985.574282060188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45985.574282060188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45985.574282060188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45985.574282060188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45985.574282060188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45985.574282060188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45985.574282060188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45985.574282060188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45985.574282060188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45985.574282060188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45985.574282060188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45985.574282060188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45985.574282060188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45985.574282060188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45985.574282060188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45985.574282060188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45985.574282060188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45985.574282060188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45985.574282060188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45985.574282060188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45985.574282060188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45985.574282060188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45985.574282060188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45985.574282060188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45985.574282060188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45985.574282060188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45985.574282060188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45985.574282060188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45985.574282060188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45985.574282060188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45985.574282060188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45985.574282060188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45985.574282060188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45985.574282060188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45985.574282060188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45985.574282060188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45985.574282060188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45985.574282060188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45985.574282060188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45985.574282060188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45985.574282060188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45985.574282060188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45985.574282060188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45985.574282060188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45985.574282060188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45985.574282060188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45985.574282060188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45985.574282060188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45985.574282060188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45985.574282060188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45985.574282060188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45985.574282060188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45985.574282060188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45985.574282060188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45985.574282060188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45985.574282060188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45985.574282060188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45985.574282060188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45985.574282060188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45985.574282060188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45985.574282060188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45985.574282060188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45985.574282060188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45985.574282060188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45985.574282060188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45985.574282060188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45985.574282060188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45985.574282060188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45985.574282060188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45985.574282060188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45985.574282060188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45985.574282060188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45985.574282060188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45985.574282060188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45985.574282060188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45985.574282060188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45985.574282060188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45985.574282060188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45985.574282060188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45985.574282060188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45985.574282060188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45985.574282060188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45985.574282060188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45985.574282060188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45985.574282060188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45985.574282060188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45985.574282060188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45985.574282060188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45985.574282060188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45985.574282060188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45985.574282060188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45985.574282060188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45985.574282060188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45985.574282060188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45985.574282060188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45985.574282060188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45985.574282060188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45985.574282060188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45985.574282060188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45985.574282060188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45985.574282060188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45985.574282060188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45985.574282060188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45985.574282060188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45985.574282060188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45985.574282060188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45985.574282060188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45985.574282060188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45985.574282060188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45985.574282060188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45985.574282060188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45985.574282060188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45985.574282060188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45985.574282060188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45985.574282060188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45985.574282060188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45985.574282060188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45985.574282060188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45985.574282060188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45985.574282060188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45985.574282060188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45985.574282060188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45985.574282060188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45985.574282060188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45985.574282060188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45985.574282060188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45985.574282060188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45985.574282060188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45985.574282060188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45985.574282060188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45985.574282060188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45985.574282060188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45985.574282060188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45985.574282060188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45985.574282060188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45985.574282060188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45985.574282060188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45985.574282060188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45985.574282060188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45985.574282060188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45985.574282060188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45985.574282060188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45985.574282060188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45985.574282060188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45985.574282060188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45985.574282060188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45985.574282060188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45985.574282060188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45985.574282060188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45985.574282060188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45985.574282060188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45985.574282060188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45985.574282060188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45985.574282060188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45985.574282060188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45985.574282060188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45985.574282060188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45985.574282060188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45985.574282060188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45985.574282060188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45985.574282060188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45985.574282060188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45985.574282060188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45985.574282060188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45985.574282060188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45985.574282060188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45985.574282060188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282.09356446759193</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1.0811686342640314</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1</v>
      </c>
      <c r="D4" s="91" t="s">
        <v>36861</v>
      </c>
      <c r="E4" s="94" t="s">
        <v>39021</v>
      </c>
      <c r="F4" s="95"/>
      <c r="G4" s="96">
        <f t="shared" ref="G4:G22" ca="1" si="0">IFERROR(NOW()-F4,"")</f>
        <v>45985.574282060188</v>
      </c>
      <c r="H4" s="95">
        <v>45985.458634259259</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36088</v>
      </c>
      <c r="E5" s="94" t="s">
        <v>39021</v>
      </c>
      <c r="F5" s="95">
        <v>45985.492581018516</v>
      </c>
      <c r="G5" s="96">
        <f t="shared" ca="1" si="0"/>
        <v>8.1701041672204155E-2</v>
      </c>
      <c r="H5" s="95">
        <v>45985.486747685187</v>
      </c>
      <c r="I5" s="113" t="str">
        <f>IFERROR(VLOOKUP(D5,DB!A:F,6,0),"")</f>
        <v>Generator-SG</v>
      </c>
      <c r="J5" s="113" t="str">
        <f>IFERROR(VLOOKUP(D5,DB!A:G,7,0),"")</f>
        <v>No BB Shifted</v>
      </c>
      <c r="K5" s="97" t="s">
        <v>39127</v>
      </c>
      <c r="L5" s="91" t="str">
        <f>IFERROR(VLOOKUP(D5,DB!A:I,9,0),"")</f>
        <v>Latis</v>
      </c>
    </row>
    <row r="6" spans="1:16" ht="15" customHeight="1">
      <c r="A6" s="113" t="s">
        <v>39128</v>
      </c>
      <c r="B6" s="113" t="str">
        <f>IFERROR(VLOOKUP(D6,DB!A:K,11,0),"")</f>
        <v>R4</v>
      </c>
      <c r="C6" s="93">
        <v>1</v>
      </c>
      <c r="D6" s="91" t="s">
        <v>28052</v>
      </c>
      <c r="E6" s="94" t="s">
        <v>39021</v>
      </c>
      <c r="F6" s="95">
        <v>45985.520601851851</v>
      </c>
      <c r="G6" s="96">
        <f t="shared" ca="1" si="0"/>
        <v>5.368020833702758E-2</v>
      </c>
      <c r="H6" s="95">
        <v>45985.512557870374</v>
      </c>
      <c r="I6" s="113" t="str">
        <f>IFERROR(VLOOKUP(D6,DB!A:F,6,0),"")</f>
        <v>SCECO+STB</v>
      </c>
      <c r="J6" s="113" t="str">
        <f>IFERROR(VLOOKUP(D6,DB!A:G,7,0),"")</f>
        <v>Dead</v>
      </c>
      <c r="K6" s="97" t="s">
        <v>39127</v>
      </c>
      <c r="L6" s="91" t="str">
        <f>IFERROR(VLOOKUP(D6,DB!A:I,9,0),"")</f>
        <v>Latis</v>
      </c>
    </row>
    <row r="7" spans="1:16" ht="15" customHeight="1">
      <c r="A7" s="113" t="s">
        <v>39129</v>
      </c>
      <c r="B7" s="113" t="str">
        <f>IFERROR(VLOOKUP(D7,DB!A:K,11,0),"")</f>
        <v>R4</v>
      </c>
      <c r="C7" s="93">
        <v>6</v>
      </c>
      <c r="D7" s="91" t="s">
        <v>36083</v>
      </c>
      <c r="E7" s="94" t="s">
        <v>39021</v>
      </c>
      <c r="F7" s="95">
        <v>45985.530775462961</v>
      </c>
      <c r="G7" s="96">
        <f t="shared" ca="1" si="0"/>
        <v>4.3506597226951271E-2</v>
      </c>
      <c r="H7" s="95">
        <v>45985.520775462966</v>
      </c>
      <c r="I7" s="113" t="str">
        <f>IFERROR(VLOOKUP(D7,DB!A:F,6,0),"")</f>
        <v>Generator-SG</v>
      </c>
      <c r="J7" s="113" t="str">
        <f>IFERROR(VLOOKUP(D7,DB!A:G,7,0),"")</f>
        <v>In progress</v>
      </c>
      <c r="K7" s="97" t="s">
        <v>39130</v>
      </c>
      <c r="L7" s="91" t="str">
        <f>IFERROR(VLOOKUP(D7,DB!A:I,9,0),"")</f>
        <v>Latis</v>
      </c>
    </row>
    <row r="8" spans="1:16" ht="15" customHeight="1">
      <c r="A8" s="113"/>
      <c r="B8" s="113" t="str">
        <f>IFERROR(VLOOKUP(D8,DB!A:K,11,0),"")</f>
        <v/>
      </c>
      <c r="C8" s="93"/>
      <c r="D8" s="91"/>
      <c r="E8" s="94"/>
      <c r="F8" s="95"/>
      <c r="G8" s="96">
        <f t="shared" ca="1" si="0"/>
        <v>45985.574282060188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45985.574282060188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45985.574282060188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45985.574282060188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45985.574282060188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45985.574282060188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45985.574282060188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45985.574282060188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45985.574282060188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45985.574282060188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45985.574282060188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45985.574282060188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45985.574282060188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45985.574282060188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45985.574282060188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45985.574282060188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45985.574282060188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45985.574282060188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45985.574282060188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45985.574282060188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45985.574282060188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45985.574282060188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45985.574282060188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45985.574282060188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45985.574282060188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45985.574282060188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45985.574282060188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45985.574282060188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45985.574282060188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45985.574282060188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45985.574282060188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45985.574282060188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45985.574282060188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45985.574282060188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45985.574282060188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45985.574282060188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45985.574282060188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45985.574282060188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45985.574282060188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45985.574282060188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45985.574282060188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45985.574282060188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45985.574282060188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45985.574282060188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45985.574282060188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45985.574282060188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45985.574282060188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45985.574282060188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45985.574282060188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45985.574282060188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45985.574282060188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45985.574282060188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45985.574282060188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45985.574282060188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45985.574282060188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45985.574282060188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45985.574282060188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45985.574282060188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45985.574282060188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45985.574282060188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45985.574282060188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45985.574282060188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45985.574282060188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45985.574282060188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45985.574282060188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45985.574282060188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45985.574282060188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45985.574282060188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45985.574282060188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45985.574282060188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45985.574282060188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45985.574282060188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45985.574282060188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45985.574282060188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45985.574282060188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45985.574282060188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45985.574282060188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45985.574282060188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45985.574282060188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45985.574282060188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45985.574282060188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45985.574282060188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45985.574282060188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45985.574282060188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45985.574282060188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45985.574282060188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45985.574282060188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45985.574282060188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45985.574282060188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45985.574282060188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45985.574282060188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45985.574282060188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45985.574282060188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45985.574282060188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45985.574282060188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45985.574282060188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45985.574282060188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45985.574282060188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45985.574282060188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45985.574282060188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45985.574282060188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45985.574282060188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45985.574282060188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45985.574282060188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45985.574282060188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45985.574282060188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45985.574282060188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45985.574282060188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45985.574282060188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45985.574282060188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45985.574282060188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45985.574282060188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45985.574282060188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45985.574282060188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45985.574282060188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45985.574282060188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45985.574282060188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45985.574282060188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45985.574282060188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45985.574282060188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45985.574282060188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45985.574282060188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45985.574282060188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45985.574282060188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45985.574282060188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45985.574282060188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45985.574282060188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45985.574282060188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45985.574282060188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45985.574282060188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45985.574282060188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45985.574282060188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45985.574282060188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45985.574282060188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45985.574282060188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45985.574282060188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45985.574282060188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45985.574282060188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45985.574282060188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45985.574282060188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45985.574282060188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45985.574282060188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45985.574282060188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45985.574282060188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45985.574282060188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45985.574282060188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45985.574282060188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45985.574282060188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45985.574282060188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45985.574282060188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45985.574282060188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45985.574282060188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45985.574282060188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45985.574282060188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45985.574282060188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45985.574282060188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45985.574282060188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45985.574282060188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45985.574282060188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45985.574282060188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45985.574282060188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45985.574282060188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45985.574282060188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45985.574282060188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45985.574282060188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45985.574282060188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45985.574282060188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45985.574282060188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45985.574282060188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45985.574282060188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45985.574282060188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45985.574282060188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45985.574282060188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45985.574282060188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45985.574282060188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45985.574282060188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45985.574282060188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45985.574282060188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45985.574282060188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45985.574282060188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45985.574282060188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45985.574282060188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45985.574282060188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45985.574282060188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45985.574282060188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45985.574282060188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45985.574282060188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45985.574282060188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45985.574282060188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45985.574282060188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45985.574282060188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45985.574282060188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45985.574282060188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45985.574282060188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45985.574282060188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45985.574282060188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45985.574282060188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45985.574282060188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45985.574282060188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45985.574282060188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45985.574282060188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45985.574282060188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45985.574282060188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45985.574282060188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45985.574282060188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45985.574282060188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45985.574282060188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45985.574282060188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45985.574282060188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45985.574282060188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45985.574282060188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45985.574282060188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45985.574282060188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45985.574282060188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45985.574282060188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45985.574282060188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45985.574282060188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45985.574282060188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45985.574282060188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45985.574282060188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45985.574282060188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45985.574282060188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45985.574282060188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45985.574282060188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45985.574282060188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45985.574282060188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45985.574282060188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45985.574282060188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45985.574282060188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45985.574282060188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45985.574282060188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45985.574282060188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45985.574282060188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45985.574282060188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45985.574282060188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45985.574282060188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45985.574282060188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45985.574282060188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45985.574282060188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45985.574282060188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45985.574282060188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45985.574282060188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45985.574282060188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45985.574282060188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45985.574282060188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45985.574282060188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45985.574282060188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45985.574282060188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45985.574282060188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45985.574282060188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45985.574282060188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45985.574282060188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45985.574282060188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45985.574282060188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45985.574282060188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45985.574282060188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45985.574282060188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45985.574282060188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45985.574282060188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45985.574282060188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45985.574282060188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45985.574282060188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45985.574282060188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45985.574282060188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45985.574282060188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45985.574282060188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45985.574282060188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45985.574282060188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45985.574282060188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45985.574282060188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45985.574282060188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45985.574282060188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45985.574282060188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45985.574282060188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45985.574282060188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45985.574282060188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45985.574282060188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45985.574282060188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45985.574282060188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45985.574282060188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45985.574282060188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45985.574282060188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45985.574282060188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45985.574282060188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45985.574282060188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45985.574282060188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45985.574282060188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45985.574282060188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45985.574282060188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45985.574282060188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45985.574282060188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45985.574282060188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45985.574282060188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45985.574282060188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45985.574282060188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45985.574282060188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45985.574282060188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45985.574282060188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45985.574282060188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45985.574282060188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45985.574282060188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45985.574282060188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45985.574282060188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45985.574282060188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45985.574282060188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45985.574282060188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45985.574282060188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45985.574282060188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45985.574282060188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45985.574282060188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45985.574282060188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45985.574282060188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45985.574282060188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45985.574282060188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45985.574282060188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45985.574282060188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45985.574282060188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45985.574282060188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45985.574282060188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45985.574282060188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45985.574282060188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45985.574282060188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45985.574282060188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45985.574282060188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45985.574282060188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45985.574282060188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45985.574282060188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45985.574282060188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45985.574282060188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45985.574282060188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45985.574282060188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45985.574282060188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45985.574282060188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45985.574282060188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45985.574282060188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45985.574282060188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45985.574282060188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45985.574282060188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45985.574282060188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45985.574282060188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45985.574282060188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45985.574282060188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45985.574282060188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45985.574282060188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45985.574282060188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45985.574282060188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45985.574282060188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45985.574282060188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45985.574282060188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45985.574282060188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45985.574282060188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45985.574282060188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45985.574282060188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45985.574282060188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45985.574282060188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45985.574282060188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45985.574282060188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45985.574282060188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45985.574282060188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45985.574282060188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45985.574282060188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45985.574282060188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45985.574282060188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45985.574282060188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45985.574282060188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45985.574282060188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45985.574282060188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45985.574282060188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45985.574282060188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45985.574282060188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45985.574282060188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45985.574282060188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45985.574282060188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45985.574282060188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45985.574282060188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45985.574282060188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45985.574282060188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45985.574282060188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45985.574282060188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45985.574282060188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45985.574282060188</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93.742221874999814</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39100</v>
      </c>
      <c r="F3" s="38">
        <v>45926.188877314817</v>
      </c>
      <c r="G3" s="108">
        <f t="shared" ref="G3" ca="1" si="0">IFERROR(NOW()-F3,"")</f>
        <v>59.385404745371488</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39100</v>
      </c>
      <c r="F4" s="110">
        <v>45948.661111111112</v>
      </c>
      <c r="G4" s="111">
        <f t="shared" ref="G4" ca="1" si="1">IFERROR(NOW()-F4,"")</f>
        <v>36.91317094907572</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4.2009834490745561</v>
      </c>
      <c r="H5" s="122">
        <v>45981.360798611109</v>
      </c>
      <c r="I5" s="109" t="str">
        <f>IFERROR(VLOOKUP(D5,DB!A:F,6,0),"")</f>
        <v>SCECO</v>
      </c>
      <c r="J5" s="109" t="str">
        <f>IFERROR(VLOOKUP(D5,DB!A:G,7,0),"")</f>
        <v>Dead</v>
      </c>
      <c r="K5" s="109" t="s">
        <v>39138</v>
      </c>
      <c r="L5" s="109" t="str">
        <f>IFERROR(VLOOKUP(D5,DB!A:I,9,0),"")</f>
        <v>Latis</v>
      </c>
    </row>
    <row r="6" spans="1:13">
      <c r="A6" s="109"/>
      <c r="B6" s="109" t="str">
        <f>IFERROR(VLOOKUP(D6,DB!A:K,11,0),"")</f>
        <v/>
      </c>
      <c r="C6" s="109"/>
      <c r="D6" s="143"/>
      <c r="E6" s="109"/>
      <c r="F6" s="109"/>
      <c r="G6" s="111">
        <f ca="1">IFERROR(NOW()-F6,"")</f>
        <v>45985.574282060188</v>
      </c>
      <c r="H6" s="109"/>
      <c r="I6" s="109" t="str">
        <f>IFERROR(VLOOKUP(D6,DB!A:F,6,0),"")</f>
        <v/>
      </c>
      <c r="J6" s="109" t="str">
        <f>IFERROR(VLOOKUP(D6,DB!A:G,7,0),"")</f>
        <v/>
      </c>
      <c r="K6" s="109"/>
      <c r="L6" s="109" t="str">
        <f>IFERROR(VLOOKUP(D6,DB!A:I,9,0),"")</f>
        <v/>
      </c>
    </row>
    <row r="7" spans="1:13">
      <c r="A7" s="109"/>
      <c r="B7" s="109" t="str">
        <f>IFERROR(VLOOKUP(D7,DB!A:K,11,0),"")</f>
        <v>R5</v>
      </c>
      <c r="C7" s="109"/>
      <c r="D7" s="109" t="s">
        <v>38184</v>
      </c>
      <c r="E7" s="109"/>
      <c r="F7" s="109"/>
      <c r="G7" s="111">
        <f ca="1">IFERROR(NOW()-F7,"")</f>
        <v>45985.574282060188</v>
      </c>
      <c r="H7" s="109"/>
      <c r="I7" s="109" t="str">
        <f>IFERROR(VLOOKUP(D7,DB!A:F,6,0),"")</f>
        <v>SCECO</v>
      </c>
      <c r="J7" s="109" t="str">
        <f>IFERROR(VLOOKUP(D7,DB!A:G,7,0),"")</f>
        <v>Haj Removal</v>
      </c>
      <c r="K7" s="109"/>
      <c r="L7" s="109" t="str">
        <f>IFERROR(VLOOKUP(D7,DB!A:I,9,0),"")</f>
        <v>Latis</v>
      </c>
    </row>
    <row r="8" spans="1:13">
      <c r="A8" s="109"/>
      <c r="B8" s="109" t="str">
        <f>IFERROR(VLOOKUP(D8,DB!A:K,11,0),"")</f>
        <v/>
      </c>
      <c r="C8" s="109"/>
      <c r="D8" s="109"/>
      <c r="E8" s="109"/>
      <c r="F8" s="109"/>
      <c r="G8" s="111">
        <f ca="1">IFERROR(NOW()-F8,"")</f>
        <v>45985.574282060188</v>
      </c>
      <c r="H8" s="109"/>
      <c r="I8" s="109" t="str">
        <f>IFERROR(VLOOKUP(D8,DB!A:F,6,0),"")</f>
        <v/>
      </c>
      <c r="J8" s="109" t="str">
        <f>IFERROR(VLOOKUP(D8,DB!A:G,7,0),"")</f>
        <v/>
      </c>
      <c r="K8" s="109"/>
      <c r="L8" s="109" t="str">
        <f>IFERROR(VLOOKUP(D8,DB!A:I,9,0),"")</f>
        <v/>
      </c>
    </row>
    <row r="9" spans="1:13">
      <c r="A9" s="109"/>
      <c r="B9" s="109" t="str">
        <f>IFERROR(VLOOKUP(D9,DB!A:K,11,0),"")</f>
        <v>R5</v>
      </c>
      <c r="C9" s="109"/>
      <c r="D9" s="109" t="s">
        <v>38235</v>
      </c>
      <c r="E9" s="109"/>
      <c r="F9" s="109"/>
      <c r="G9" s="111">
        <f ca="1">IFERROR(NOW()-F9,"")</f>
        <v>45985.574282060188</v>
      </c>
      <c r="H9" s="109"/>
      <c r="I9" s="109" t="str">
        <f>IFERROR(VLOOKUP(D9,DB!A:F,6,0),"")</f>
        <v>SCECO</v>
      </c>
      <c r="J9" s="109" t="str">
        <f>IFERROR(VLOOKUP(D9,DB!A:G,7,0),"")</f>
        <v>Haj Removal</v>
      </c>
      <c r="K9" s="109"/>
      <c r="L9" s="109" t="str">
        <f>IFERROR(VLOOKUP(D9,DB!A:I,9,0),"")</f>
        <v>Latis</v>
      </c>
    </row>
    <row r="10" spans="1:13">
      <c r="A10" s="109"/>
      <c r="B10" s="109" t="str">
        <f>IFERROR(VLOOKUP(D10,DB!A:K,11,0),"")</f>
        <v/>
      </c>
      <c r="C10" s="109"/>
      <c r="D10" s="109"/>
      <c r="E10" s="109"/>
      <c r="F10" s="109"/>
      <c r="G10" s="111">
        <f ca="1">IFERROR(NOW()-F10,"")</f>
        <v>45985.574282060188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45985.574282060188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45985.574282060188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45985.574282060188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45985.574282060188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45985.574282060188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45985.574282060188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45985.574282060188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45985.574282060188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45985.574282060188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45985.574282060188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45985.574282060188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45985.574282060188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45985.574282060188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45985.574282060188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45985.574282060188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45985.574282060188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45985.574282060188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45985.574282060188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45985.574282060188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45985.574282060188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45985.574282060188</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45985.574282060188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45985.574282060188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45985.574282060188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45985.574282060188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45985.574282060188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45985.574282060188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45985.574282060188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45985.574282060188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45985.574282060188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45985.574282060188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45985.574282060188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45985.574282060188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45985.574282060188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45985.574282060188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45985.574282060188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45985.574282060188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45985.574282060188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45985.574282060188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45985.574282060188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45985.574282060188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45985.574282060188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45985.574282060188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45985.574282060188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45985.574282060188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45985.574282060188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45985.574282060188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45985.574282060188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45985.574282060188</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45985.574282060188</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45985.574282060188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45985.574282060188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45985.574282060188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45985.574282060188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45985.574282060188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45985.574282060188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45985.574282060188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45985.574282060188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45985.574282060188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45985.574282060188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45985.574282060188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45985.574282060188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45985.574282060188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45985.574282060188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45985.574282060188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45985.574282060188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45985.574282060188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45985.574282060188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45985.574282060188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45985.574282060188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45985.574282060188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45985.574282060188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45985.574282060188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45985.574282060188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45985.574282060188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45985.574282060188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45985.574282060188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45985.574282060188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45985.574282060188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45985.574282060188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45985.574282060188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45985.574282060188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45985.574282060188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45985.574282060188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45985.574282060188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45985.574282060188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45985.574282060188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45985.574282060188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45985.574282060188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45985.574282060188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45985.574282060188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45985.574282060188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2025-11-24T10:47:02Z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