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91" documentId="120_S{2AC9BD13-BADA-5192-A53E-5A8FF88502F6}" xr6:coauthVersionLast="47" xr6:coauthVersionMax="47" xr10:uidLastSave="{48113EB4-C197-4347-B15A-872B9B549870}"/>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<sst xmlns="http://schemas.openxmlformats.org/spreadsheetml/2006/main" count="180315" uniqueCount="39143">
  <si>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</si>
  <si>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</si>
  <si>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</si>
  <si>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</si>
  <si>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</si>
  <si>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</si>
  <si>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</si>
  <si>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</si>
  <si>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</si>
  <si>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</si>
  <si>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</si>
  <si>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</si>
  <si>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</si>
  <si>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</si>
  <si>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</si>
  <si>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</si>
  <si>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</si>
  <si>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</si>
  <si>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</si>
  <si>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</si>
  <si>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</si>
  <si>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</si>
  <si>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</si>
  <si>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</si>
  <si>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</si>
  <si>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</si>
  <si>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</si>
  <si>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</si>
  <si>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</si>
  <si>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</si>
  <si>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</si>
  <si>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</si>
  <si>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</si>
  <si>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</si>
  <si>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</si>
  <si>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</si>
  <si>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</si>
  <si>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</si>
  <si>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</si>
  <si>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</si>
  <si>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</si>
  <si>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</si>
  <si>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</si>
  <si>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</si>
  <si>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</si>
  <si>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</si>
  <si>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</si>
  <si>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</si>
  <si>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</si>
  <si>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</si>
  <si>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</si>
  <si>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</si>
  <si>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</si>
  <si>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</si>
  <si>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</si>
  <si>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</si>
  <si>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</si>
  <si>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</si>
  <si>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</si>
  <si>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</si>
  <si>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</si>
  <si>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</si>
  <si>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</si>
  <si>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</si>
  <si>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</si>
  <si>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</si>
  <si>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</si>
  <si>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</si>
  <si>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</si>
  <si>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</si>
  <si>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</si>
  <si>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</si>
  <si>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</si>
  <si>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</si>
  <si>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</si>
  <si>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</si>
  <si>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</si>
  <si>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</si>
  <si>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</si>
  <si>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</si>
  <si>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</si>
  <si>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</si>
  <si>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</si>
  <si>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</si>
  <si>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</si>
  <si>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</si>
  <si>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</si>
  <si>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</si>
  <si>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</si>
  <si>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</si>
  <si>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</si>
  <si>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</si>
  <si>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</si>
  <si>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</si>
  <si>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</si>
  <si>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</si>
  <si>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</si>
  <si>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</si>
  <si>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</si>
  <si>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</si>
  <si>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</si>
  <si>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</si>
  <si>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</si>
  <si>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</si>
  <si>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</si>
  <si>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</si>
  <si>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</si>
  <si>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</si>
  <si>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</si>
  <si>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</si>
  <si>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</si>
  <si>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</si>
  <si>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</si>
  <si>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</si>
  <si>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</si>
  <si>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</si>
  <si>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</si>
  <si>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</si>
  <si>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</si>
  <si>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</si>
  <si>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</si>
  <si>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</si>
  <si>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</si>
  <si>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</si>
  <si>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</si>
  <si>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</si>
  <si>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</si>
  <si>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</si>
  <si>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</si>
  <si>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</si>
  <si>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</si>
  <si>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</si>
  <si>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</si>
  <si>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</si>
  <si>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</si>
  <si>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</si>
  <si>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</si>
  <si>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</si>
  <si>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</si>
  <si>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</si>
  <si>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</si>
  <si>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</si>
  <si>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</si>
  <si>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</si>
  <si>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</si>
  <si>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</si>
  <si>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</si>
  <si>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</si>
  <si>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</si>
  <si>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</si>
  <si>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</si>
  <si>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</si>
  <si>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</si>
  <si>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</si>
  <si>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</si>
  <si>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</si>
  <si>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</si>
  <si>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</si>
  <si>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</si>
  <si>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</si>
  <si>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</si>
  <si>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</si>
  <si>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</si>
  <si>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</si>
  <si>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</si>
  <si>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</si>
  <si>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</si>
  <si>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</si>
  <si>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</si>
  <si>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</si>
  <si>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</si>
  <si>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</si>
  <si>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</si>
  <si>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</si>
  <si>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</si>
  <si>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</si>
  <si>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</si>
  <si>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</si>
  <si>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</si>
  <si>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</si>
  <si>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</si>
  <si>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</si>
  <si>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</si>
  <si>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</si>
  <si>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</si>
  <si>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</si>
  <si>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</si>
  <si>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</si>
  <si>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</si>
  <si>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</si>
  <si>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</si>
  <si>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</si>
  <si>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</si>
  <si>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</si>
  <si>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</si>
  <si>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</si>
  <si>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</si>
  <si>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</si>
  <si>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</si>
  <si>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</si>
  <si>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</si>
  <si>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</si>
  <si>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</si>
  <si>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</si>
  <si>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</si>
  <si>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</si>
  <si>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</si>
  <si>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</si>
  <si>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</si>
  <si>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</si>
  <si>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</si>
  <si>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</si>
  <si>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</si>
  <si>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</si>
  <si>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</si>
  <si>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</si>
  <si>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</si>
  <si>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</si>
  <si>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</si>
  <si>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</si>
  <si>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</si>
  <si>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</si>
  <si>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</si>
  <si>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</si>
  <si>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</si>
  <si>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</si>
  <si>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</si>
  <si>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</si>
  <si>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</si>
  <si>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</si>
  <si>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</si>
  <si>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</si>
  <si>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</si>
  <si>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</si>
  <si>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</si>
  <si>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</si>
  <si>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</si>
  <si>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</si>
  <si>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</si>
  <si>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</si>
  <si>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</si>
  <si>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</si>
  <si>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</si>
  <si>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</si>
  <si>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</si>
  <si>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</si>
  <si>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</si>
  <si>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</si>
  <si>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</si>
  <si>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</si>
  <si>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</si>
  <si>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</si>
  <si>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</si>
  <si>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</si>
  <si>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</si>
  <si>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</si>
  <si>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</si>
  <si>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</si>
  <si>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</si>
  <si>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</si>
  <si>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</si>
  <si>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</si>
  <si>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</si>
  <si>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</si>
  <si>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</si>
  <si>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</si>
  <si>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</si>
  <si>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</si>
  <si>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</si>
  <si>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</si>
  <si>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</si>
  <si>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</si>
  <si>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</si>
  <si>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</si>
  <si>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</si>
  <si>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</si>
  <si>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</si>
  <si>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</si>
  <si>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</si>
  <si>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</si>
  <si>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</si>
  <si>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</si>
  <si>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</si>
  <si>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</si>
  <si>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</si>
  <si>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</si>
  <si>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</si>
  <si>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</si>
  <si>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</si>
  <si>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</si>
  <si>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</si>
  <si>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</si>
  <si>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</si>
  <si>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</si>
  <si>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</si>
  <si>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</si>
  <si>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</si>
  <si>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</si>
  <si>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</si>
  <si>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</si>
  <si>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</si>
  <si>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</si>
  <si>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</si>
  <si>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</si>
  <si>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</si>
  <si>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</si>
  <si>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</si>
  <si>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</si>
  <si>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</si>
  <si>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</si>
  <si>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</si>
  <si>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</si>
  <si>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</si>
  <si>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</si>
  <si>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</si>
  <si>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</si>
  <si>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</si>
  <si>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</si>
  <si>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</si>
  <si>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</si>
  <si>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</si>
  <si>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</si>
  <si>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</si>
  <si>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</si>
  <si>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</si>
  <si>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</si>
  <si>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</si>
  <si>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</si>
  <si>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</si>
  <si>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</si>
  <si>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</si>
  <si>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</si>
  <si>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</si>
  <si>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</si>
  <si>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</si>
  <si>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</si>
  <si>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</si>
  <si>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</si>
  <si>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</si>
  <si>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</si>
  <si>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</si>
  <si>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</si>
  <si>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</si>
  <si>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</si>
  <si>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</si>
  <si>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</si>
  <si>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</si>
  <si>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</si>
  <si>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</si>
  <si>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</si>
  <si>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</si>
  <si>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</si>
  <si>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</si>
  <si>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</si>
  <si>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</si>
  <si>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</si>
  <si>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</si>
  <si>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</si>
  <si>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</si>
  <si>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</si>
  <si>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</si>
  <si>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</si>
  <si>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</si>
  <si>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</si>
  <si>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</si>
  <si>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</si>
  <si>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</si>
  <si>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</si>
  <si>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</si>
  <si>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</si>
  <si>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</si>
  <si>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</si>
  <si>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</si>
  <si>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</si>
  <si>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</si>
  <si>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</si>
  <si>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</si>
  <si>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</si>
  <si>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</si>
  <si>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</si>
  <si>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</si>
  <si>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</si>
  <si>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</si>
  <si>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</si>
  <si>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</si>
  <si>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</si>
  <si>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</si>
  <si>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</si>
  <si>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</si>
  <si>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</si>
  <si>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</si>
  <si>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</si>
  <si>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</si>
  <si>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</si>
  <si>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</si>
  <si>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</si>
  <si>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</si>
  <si>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</si>
  <si>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</si>
  <si>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</si>
  <si>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</si>
  <si>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</si>
  <si>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</si>
  <si>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</si>
  <si>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</si>
  <si>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</si>
  <si>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</si>
  <si>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</si>
  <si>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</si>
  <si>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</si>
  <si>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</si>
  <si>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</si>
  <si>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</si>
  <si>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</si>
  <si>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</si>
  <si>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</si>
  <si>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</si>
  <si>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</si>
  <si>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</si>
  <si>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</si>
  <si>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</si>
  <si>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</si>
  <si>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</si>
  <si>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</si>
  <si>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</si>
  <si>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</si>
  <si>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</si>
  <si>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</si>
  <si>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</si>
  <si>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</si>
  <si>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</si>
  <si>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</si>
  <si>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</si>
  <si>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</si>
  <si>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</si>
  <si>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</si>
  <si>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</si>
  <si>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</si>
  <si>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</si>
  <si>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</si>
  <si>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</si>
  <si>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</si>
  <si>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</si>
  <si>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</si>
  <si>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</si>
  <si>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</si>
  <si>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</si>
  <si>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</si>
  <si>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</si>
  <si>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</si>
  <si>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</si>
  <si>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</si>
  <si>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</si>
  <si>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</si>
  <si>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</si>
  <si>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</si>
  <si>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</si>
  <si>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</si>
  <si>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</si>
  <si>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</si>
  <si>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</si>
  <si>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</si>
  <si>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</si>
  <si>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</si>
  <si>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</si>
  <si>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</si>
  <si>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</si>
  <si>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</si>
  <si>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</si>
  <si>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</si>
  <si>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</si>
  <si>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</si>
  <si>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</si>
  <si>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</si>
  <si>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</si>
  <si>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</si>
  <si>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</si>
  <si>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</si>
  <si>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</si>
  <si>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</si>
  <si>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</si>
  <si>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</si>
  <si>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</si>
  <si>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</si>
  <si>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</si>
  <si>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</si>
  <si>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</si>
  <si>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</si>
  <si>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</si>
  <si>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</si>
  <si>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</si>
  <si>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</si>
  <si>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</si>
  <si>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</si>
  <si>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</si>
  <si>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</si>
  <si>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</si>
  <si>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</si>
  <si>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</si>
  <si>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</si>
  <si>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</si>
  <si>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</si>
  <si>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</si>
  <si>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</si>
  <si>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</si>
  <si>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</si>
  <si>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</si>
  <si>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</si>
  <si>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</si>
  <si>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</si>
  <si>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</si>
  <si>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</si>
  <si>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</si>
  <si>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</si>
  <si>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</si>
  <si>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</si>
  <si>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</si>
  <si>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</si>
  <si>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</si>
  <si>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</si>
  <si>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</si>
  <si>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</si>
  <si>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</si>
  <si>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</si>
  <si>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</si>
  <si>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</si>
  <si>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</si>
  <si>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</si>
  <si>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</si>
  <si>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</si>
  <si>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</si>
  <si>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</si>
  <si>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</si>
  <si>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</si>
  <si>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</si>
  <si>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</si>
  <si>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</si>
  <si>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</si>
  <si>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</si>
  <si>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</si>
  <si>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</si>
  <si>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</si>
  <si>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</si>
  <si>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</si>
  <si>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</si>
  <si>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</si>
  <si>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</si>
  <si>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</si>
  <si>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</si>
  <si>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</si>
  <si>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</si>
  <si>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</si>
  <si>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</si>
  <si>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</si>
  <si>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</si>
  <si>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</si>
  <si>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</si>
  <si>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</si>
  <si>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</si>
  <si>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</si>
  <si>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</si>
  <si>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</si>
  <si>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</si>
  <si>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</si>
  <si>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</si>
  <si>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</si>
  <si>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</si>
  <si>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</si>
  <si>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</si>
  <si>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</si>
  <si>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</si>
  <si>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</si>
  <si>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</si>
  <si>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</si>
  <si>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</si>
  <si>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</si>
  <si>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</si>
  <si>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</si>
  <si>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</si>
  <si>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</si>
  <si>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</si>
  <si>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</si>
  <si>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</si>
  <si>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</si>
  <si>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</si>
  <si>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</si>
  <si>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</si>
  <si>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</si>
  <si>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</si>
  <si>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</si>
  <si>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</si>
  <si>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</si>
  <si>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</si>
  <si>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</si>
  <si>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</si>
  <si>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</si>
  <si>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</si>
  <si>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</si>
  <si>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</si>
  <si>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</si>
  <si>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</si>
  <si>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</si>
  <si>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</si>
  <si>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</si>
  <si>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</si>
  <si>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</si>
  <si>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</si>
  <si>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</si>
  <si>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</si>
  <si>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</si>
  <si>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</si>
  <si>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</si>
  <si>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</si>
  <si>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</si>
  <si>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</si>
  <si>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</si>
  <si>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</si>
  <si>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</si>
  <si>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</si>
  <si>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</si>
  <si>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</si>
  <si>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</si>
  <si>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</si>
  <si>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</si>
  <si>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</si>
  <si>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</si>
  <si>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</si>
  <si>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</si>
  <si>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</si>
  <si>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</si>
  <si>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</si>
  <si>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</si>
  <si>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</si>
  <si>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</si>
  <si>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</si>
  <si>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</si>
  <si>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</si>
  <si>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</si>
  <si>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</si>
  <si>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</si>
  <si>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</si>
  <si>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</si>
  <si>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</si>
  <si>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</si>
  <si>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</si>
  <si>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</si>
  <si>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</si>
  <si>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</si>
  <si>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</si>
  <si>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</si>
  <si>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</si>
  <si>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</si>
  <si>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</si>
  <si>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</si>
  <si>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</si>
  <si>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</si>
  <si>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</si>
  <si>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</si>
  <si>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</si>
  <si>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</si>
  <si>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</si>
  <si>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</si>
  <si>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</si>
  <si>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</si>
  <si>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</si>
  <si>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</si>
  <si>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</si>
  <si>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</si>
  <si>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</si>
  <si>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</si>
  <si>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</si>
  <si>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</si>
  <si>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</si>
  <si>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</si>
  <si>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</si>
  <si>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</si>
  <si>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</si>
  <si>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</si>
  <si>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</si>
  <si>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</si>
  <si>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</si>
  <si>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</si>
  <si>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</si>
  <si>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</si>
  <si>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</si>
  <si>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</si>
  <si>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</si>
  <si>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</si>
  <si>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</si>
  <si>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</si>
  <si>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</si>
  <si>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</si>
  <si>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</si>
  <si>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</si>
  <si>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</si>
  <si>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</si>
  <si>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</si>
  <si>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</si>
  <si>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</si>
  <si>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</si>
  <si>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</si>
  <si>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</si>
  <si>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</si>
  <si>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</si>
  <si>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</si>
  <si>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</si>
  <si>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</si>
  <si>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</si>
  <si>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</si>
  <si>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</si>
  <si>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</si>
  <si>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</si>
  <si>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</si>
  <si>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</si>
  <si>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</si>
  <si>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</si>
  <si>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</si>
  <si>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</si>
  <si>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</si>
  <si>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</si>
  <si>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</si>
  <si>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</si>
  <si>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</si>
  <si>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</si>
  <si>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</si>
  <si>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</si>
  <si>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</si>
  <si>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</si>
  <si>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</si>
  <si>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</si>
  <si>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</si>
  <si>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</si>
  <si>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</si>
  <si>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</si>
  <si>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</si>
  <si>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</si>
  <si>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</si>
  <si>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</si>
  <si>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</si>
  <si>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</si>
  <si>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</si>
  <si>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</si>
  <si>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</si>
  <si>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</si>
  <si>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</si>
  <si>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</si>
  <si>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</si>
  <si>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</si>
  <si>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</si>
  <si>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</si>
  <si>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</si>
  <si>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</si>
  <si>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</si>
  <si>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</si>
  <si>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</si>
  <si>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</si>
  <si>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</si>
  <si>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</si>
  <si>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</si>
  <si>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</si>
  <si>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</si>
  <si>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</si>
  <si>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</si>
  <si>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</si>
  <si>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</si>
  <si>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</si>
  <si>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</si>
  <si>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</si>
  <si>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</si>
  <si>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</si>
  <si>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</si>
  <si>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</si>
  <si>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</si>
  <si>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</si>
  <si>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</si>
  <si>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</si>
  <si>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</si>
  <si>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</si>
  <si>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</si>
  <si>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</si>
  <si>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</si>
  <si>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</si>
  <si>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</si>
  <si>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</si>
  <si>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</si>
  <si>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</si>
  <si>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</si>
  <si>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</si>
  <si>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</si>
  <si>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</si>
  <si>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</si>
  <si>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</si>
  <si>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</si>
  <si>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</si>
  <si>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</si>
  <si>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</si>
  <si>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</si>
  <si>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</si>
  <si>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</si>
  <si>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</si>
  <si>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</si>
  <si>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</si>
  <si>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</si>
  <si>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</si>
  <si>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</si>
  <si>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</si>
  <si>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</si>
  <si>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</si>
  <si>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</si>
  <si>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</si>
  <si>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</si>
  <si>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</si>
  <si>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</si>
  <si>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</si>
  <si>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</si>
  <si>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</si>
  <si>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</si>
  <si>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</si>
  <si>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</si>
  <si>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</si>
  <si>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</si>
  <si>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</si>
  <si>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</si>
  <si>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</si>
  <si>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</si>
  <si>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</si>
  <si>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</si>
  <si>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</si>
  <si>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</si>
  <si>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</si>
  <si>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</si>
  <si>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</si>
  <si>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</si>
  <si>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</si>
  <si>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</si>
  <si>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</si>
  <si>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</si>
  <si>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</si>
  <si>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</si>
  <si>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</si>
  <si>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</si>
  <si>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</si>
  <si>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</si>
  <si>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</si>
  <si>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</si>
  <si>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</si>
  <si>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</si>
  <si>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</si>
  <si>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</si>
  <si>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</si>
  <si>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</si>
  <si>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</si>
  <si>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</si>
  <si>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</si>
  <si>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</si>
  <si>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</si>
  <si>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</si>
  <si>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</si>
  <si>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</si>
  <si>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</si>
  <si>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</si>
  <si>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</si>
  <si>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</si>
  <si>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</si>
  <si>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</si>
  <si>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</si>
  <si>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</si>
  <si>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</si>
  <si>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</si>
  <si>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</si>
  <si>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</si>
  <si>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</si>
  <si>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</si>
  <si>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</si>
  <si>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</si>
  <si>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</si>
  <si>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</si>
  <si>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</si>
  <si>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</si>
  <si>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</si>
  <si>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</si>
  <si>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</si>
  <si>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</si>
  <si>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</si>
  <si>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</si>
  <si>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</si>
  <si>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</si>
  <si>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</si>
  <si>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</si>
  <si>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</si>
  <si>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</si>
  <si>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</si>
  <si>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</si>
  <si>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</si>
  <si>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</si>
  <si>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</si>
  <si>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</si>
  <si>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</si>
  <si>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</si>
  <si>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</si>
  <si>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</si>
  <si>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</si>
  <si>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</si>
  <si>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</si>
  <si>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</si>
  <si>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</si>
  <si>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</si>
  <si>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</si>
  <si>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</si>
  <si>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</si>
  <si>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</si>
  <si>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</si>
  <si>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</si>
  <si>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</si>
  <si>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</si>
  <si>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</si>
  <si>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</si>
  <si>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</si>
  <si>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</si>
  <si>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</si>
  <si>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</si>
  <si>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</si>
  <si>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</si>
  <si>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</si>
  <si>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</si>
  <si>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</si>
  <si>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</si>
  <si>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</si>
  <si>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</si>
  <si>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</si>
  <si>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</si>
  <si>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</si>
  <si>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</si>
  <si>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</si>
  <si>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</si>
  <si>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</si>
  <si>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</si>
  <si>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</si>
  <si>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</si>
  <si>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</si>
  <si>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</si>
  <si>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</si>
  <si>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</si>
  <si>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</si>
  <si>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</si>
  <si>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</si>
  <si>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</si>
  <si>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</si>
  <si>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</si>
  <si>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</si>
  <si>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</si>
  <si>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</si>
  <si>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</si>
  <si>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</si>
  <si>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</si>
  <si>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</si>
  <si>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</si>
  <si>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</si>
  <si>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</si>
  <si>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</si>
  <si>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</si>
  <si>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</si>
  <si>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</si>
  <si>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</si>
  <si>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</si>
  <si>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</si>
  <si>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</si>
  <si>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</si>
  <si>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</si>
  <si>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</si>
  <si>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</si>
  <si>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</si>
  <si>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</si>
  <si>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</si>
  <si>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</si>
  <si>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</si>
  <si>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</si>
  <si>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</si>
  <si>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</si>
  <si>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</si>
  <si>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</si>
  <si>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</si>
  <si>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</si>
  <si>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</si>
  <si>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</si>
  <si>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</si>
  <si>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</si>
  <si>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</si>
  <si>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</si>
  <si>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</si>
  <si>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</si>
  <si>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</si>
  <si>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</si>
  <si>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</si>
  <si>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</si>
  <si>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</si>
  <si>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</si>
  <si>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</si>
  <si>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</si>
  <si>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</si>
  <si>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</si>
  <si>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</si>
  <si>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</si>
  <si>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</si>
  <si>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</si>
  <si>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</si>
  <si>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</si>
  <si>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</si>
  <si>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</si>
  <si>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</si>
  <si>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</si>
  <si>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</si>
  <si>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</si>
  <si>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</si>
  <si>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</si>
  <si>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</si>
  <si>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</si>
  <si>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</si>
  <si>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</si>
  <si>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</si>
  <si>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</si>
  <si>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</si>
  <si>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</si>
  <si>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</si>
  <si>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</si>
  <si>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</si>
  <si>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</si>
  <si>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</si>
  <si>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</si>
  <si>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</si>
  <si>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</si>
  <si>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</si>
  <si>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</si>
  <si>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</si>
  <si>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</si>
  <si>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</si>
  <si>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</si>
  <si>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</si>
  <si>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</si>
  <si>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</si>
  <si>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</si>
  <si>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</si>
  <si>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</si>
  <si>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</si>
  <si>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</si>
  <si>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</si>
  <si>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</si>
  <si>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</si>
  <si>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</si>
  <si>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</si>
  <si>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</si>
  <si>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</si>
  <si>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</si>
  <si>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</si>
  <si>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</si>
  <si>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</si>
  <si>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</si>
  <si>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</si>
  <si>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</si>
  <si>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</si>
  <si>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</si>
  <si>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</si>
  <si>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</si>
  <si>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</si>
  <si>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</si>
  <si>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</si>
  <si>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</si>
  <si>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</si>
  <si>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</si>
  <si>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</si>
  <si>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</si>
  <si>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</si>
  <si>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</si>
  <si>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</si>
  <si>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</si>
  <si>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</si>
  <si>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</si>
  <si>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</si>
  <si>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</si>
  <si>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</si>
  <si>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</si>
  <si>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</si>
  <si>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</si>
  <si>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</si>
  <si>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</si>
  <si>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</si>
  <si>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</si>
  <si>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</si>
  <si>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</si>
  <si>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</si>
  <si>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</si>
  <si>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</si>
  <si>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</si>
  <si>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</si>
  <si>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</si>
  <si>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</si>
  <si>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</si>
  <si>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</si>
  <si>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</si>
  <si>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</si>
  <si>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</si>
  <si>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</si>
  <si>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</si>
  <si>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</si>
  <si>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</si>
  <si>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</si>
  <si>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</si>
  <si>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</si>
  <si>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</si>
  <si>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</si>
  <si>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</si>
  <si>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</si>
  <si>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</si>
  <si>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</si>
  <si>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</si>
  <si>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</si>
  <si>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</si>
  <si>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</si>
  <si>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</si>
  <si>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</si>
  <si>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</si>
  <si>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</si>
  <si>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</si>
  <si>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</si>
  <si>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</si>
  <si>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</si>
  <si>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</si>
  <si>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</si>
  <si>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</si>
  <si>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</si>
  <si>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</si>
  <si>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</si>
  <si>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</si>
  <si>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</si>
  <si>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</si>
  <si>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</si>
  <si>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</si>
  <si>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</si>
  <si>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</si>
  <si>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</si>
  <si>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</si>
  <si>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</si>
  <si>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</si>
  <si>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</si>
  <si>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</si>
  <si>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</si>
  <si>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</si>
  <si>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</si>
  <si>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</si>
  <si>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</si>
  <si>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</si>
  <si>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</si>
  <si>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</si>
  <si>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</si>
  <si>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</si>
  <si>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</si>
  <si>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</si>
  <si>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</si>
  <si>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</si>
  <si>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</si>
  <si>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</si>
  <si>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</si>
  <si>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</si>
  <si>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</si>
  <si>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</si>
  <si>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</si>
  <si>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</si>
  <si>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</si>
  <si>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</si>
  <si>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</si>
  <si>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</si>
  <si>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</si>
  <si>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</si>
  <si>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</si>
  <si>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</si>
  <si>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</si>
  <si>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</si>
  <si>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</si>
  <si>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</si>
  <si>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</si>
  <si>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</si>
  <si>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</si>
  <si>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</si>
  <si>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</si>
  <si>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</si>
  <si>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</si>
  <si>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</si>
  <si>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</si>
  <si>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</si>
  <si>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</si>
  <si>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</si>
  <si>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</si>
  <si>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</si>
  <si>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</si>
  <si>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</si>
  <si>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</si>
  <si>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</si>
  <si>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</si>
  <si>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</si>
  <si>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</si>
  <si>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</si>
  <si>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</si>
  <si>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</si>
  <si>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</si>
  <si>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</si>
  <si>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</si>
  <si>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</si>
  <si>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</si>
  <si>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</si>
  <si>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</si>
  <si>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</si>
  <si>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</si>
  <si>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</si>
  <si>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</si>
  <si>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</si>
  <si>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</si>
  <si>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</si>
  <si>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</si>
  <si>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</si>
  <si>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</si>
  <si>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</si>
  <si>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</si>
  <si>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</si>
  <si>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</si>
  <si>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</si>
  <si>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</si>
  <si>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</si>
  <si>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</si>
  <si>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</si>
  <si>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</si>
  <si>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</si>
  <si>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</si>
  <si>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</si>
  <si>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</si>
  <si>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</si>
  <si>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</si>
  <si>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</si>
  <si>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</si>
  <si>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</si>
  <si>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</si>
  <si>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</si>
  <si>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</si>
  <si>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</si>
  <si>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</si>
  <si>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</si>
  <si>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</si>
  <si>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</si>
  <si>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</si>
  <si>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</si>
  <si>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</si>
  <si>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</si>
  <si>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</si>
  <si>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</si>
  <si>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</si>
  <si>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</si>
  <si>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</si>
  <si>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</si>
  <si>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</si>
  <si>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</si>
  <si>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</si>
  <si>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</si>
  <si>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</si>
  <si>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</si>
  <si>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</si>
  <si>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</si>
  <si>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</si>
  <si>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</si>
  <si>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</si>
  <si>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</si>
  <si>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</si>
  <si>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</si>
  <si>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</si>
  <si>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</si>
  <si>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</si>
  <si>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</si>
  <si>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</si>
  <si>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</si>
  <si>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</si>
  <si>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</si>
  <si>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</si>
  <si>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</si>
  <si>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</si>
  <si>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</si>
  <si>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</si>
  <si>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</si>
  <si>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</si>
  <si>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</si>
  <si>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</si>
  <si>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</si>
  <si>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</si>
  <si>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</si>
  <si>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</si>
  <si>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</si>
  <si>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</si>
  <si>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</si>
  <si>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</si>
  <si>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</si>
  <si>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</si>
  <si>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</si>
  <si>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</si>
  <si>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</si>
  <si>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</si>
  <si>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</si>
  <si>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</si>
  <si>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</si>
  <si>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</si>
  <si>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</si>
  <si>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</si>
  <si>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</si>
  <si>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</si>
  <si>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</si>
  <si>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</si>
  <si>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</si>
  <si>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</si>
  <si>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</si>
  <si>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</si>
  <si>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</si>
  <si>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</si>
  <si>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</si>
  <si>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</si>
  <si>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</si>
  <si>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</si>
  <si>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</si>
  <si>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</si>
  <si>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</si>
  <si>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</si>
  <si>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</si>
  <si>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</si>
  <si>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</si>
  <si>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</si>
  <si>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</si>
  <si>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</si>
  <si>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</si>
  <si>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</si>
  <si>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</si>
  <si>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</si>
  <si>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</si>
  <si>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</si>
  <si>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</si>
  <si>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</si>
  <si>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</si>
  <si>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</si>
  <si>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</si>
  <si>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</si>
  <si>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</si>
  <si>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</si>
  <si>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</si>
  <si>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</si>
  <si>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</si>
  <si>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</si>
  <si>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</si>
  <si>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</si>
  <si>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</si>
  <si>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</si>
  <si>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</si>
  <si>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</si>
  <si>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</si>
  <si>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</si>
  <si>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</si>
  <si>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</si>
  <si>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</si>
  <si>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</si>
  <si>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</si>
  <si>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</si>
  <si>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</si>
  <si>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</si>
  <si>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</si>
  <si>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</si>
  <si>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</si>
  <si>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</si>
  <si>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</si>
  <si>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</si>
  <si>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</si>
  <si>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</si>
  <si>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</si>
  <si>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</si>
  <si>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</si>
  <si>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</si>
  <si>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</si>
  <si>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</si>
  <si>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</si>
  <si>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</si>
  <si>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</si>
  <si>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</si>
  <si>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</si>
  <si>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</si>
  <si>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</si>
  <si>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</si>
  <si>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</si>
  <si>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</si>
  <si>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</si>
  <si>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</si>
  <si>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</si>
  <si>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</si>
  <si>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</si>
  <si>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</si>
  <si>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</si>
  <si>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</si>
  <si>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</si>
  <si>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</si>
  <si>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</si>
  <si>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</si>
  <si>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</si>
  <si>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</si>
  <si>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</si>
  <si>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</si>
  <si>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</si>
  <si>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</si>
  <si>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</si>
  <si>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</si>
  <si>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</si>
  <si>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</si>
  <si>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</si>
  <si>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</si>
  <si>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</si>
  <si>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</si>
  <si>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</si>
  <si>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</si>
  <si>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</si>
  <si>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</si>
  <si>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</si>
  <si>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</si>
  <si>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</si>
  <si>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</si>
  <si>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</si>
  <si>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</si>
  <si>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</si>
  <si>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</si>
  <si>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</si>
  <si>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</si>
  <si>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</si>
  <si>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</si>
  <si>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</si>
  <si>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</si>
  <si>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</si>
  <si>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</si>
  <si>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</si>
  <si>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</si>
  <si>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</si>
  <si>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</si>
  <si>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</si>
  <si>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</si>
  <si>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</si>
  <si>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</si>
  <si>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</si>
  <si>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</si>
  <si>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</si>
  <si>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</si>
  <si>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</si>
  <si>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</si>
  <si>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</si>
  <si>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</si>
  <si>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</si>
  <si>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</si>
  <si>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</si>
  <si>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</si>
  <si>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</si>
  <si>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</si>
  <si>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</si>
  <si>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</si>
  <si>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</si>
  <si>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</si>
  <si>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</si>
  <si>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</si>
  <si>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</si>
  <si>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</si>
  <si>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</si>
  <si>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</si>
  <si>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</si>
  <si>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</si>
  <si>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</si>
  <si>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</si>
  <si>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</si>
  <si>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</si>
  <si>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</si>
  <si>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</si>
  <si>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</si>
  <si>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</si>
  <si>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</si>
  <si>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</si>
  <si>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</si>
  <si>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</si>
  <si>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</si>
  <si>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</si>
  <si>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</si>
  <si>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</si>
  <si>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</si>
  <si>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</si>
  <si>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</si>
  <si>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</si>
  <si>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</si>
  <si>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</si>
  <si>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</si>
  <si>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</si>
  <si>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</si>
  <si>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</si>
  <si>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</si>
  <si>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</si>
  <si>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</si>
  <si>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</si>
  <si>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</si>
  <si>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</si>
  <si>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</si>
  <si>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</si>
  <si>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</si>
  <si>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</si>
  <si>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</si>
  <si>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</si>
  <si>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</si>
  <si>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</si>
  <si>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</si>
  <si>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</si>
  <si>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</si>
  <si>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</si>
  <si>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</si>
  <si>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</si>
  <si>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</si>
  <si>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</si>
  <si>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</si>
  <si>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</si>
  <si>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</si>
  <si>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</si>
  <si>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</si>
  <si>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</si>
  <si>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</si>
  <si>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</si>
  <si>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</si>
  <si>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</si>
  <si>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</si>
  <si>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</si>
  <si>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</si>
  <si>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</si>
  <si>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</si>
  <si>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</si>
  <si>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</si>
  <si>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</si>
  <si>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</si>
  <si>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</si>
  <si>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</si>
  <si>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</si>
  <si>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</si>
  <si>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</si>
  <si>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</si>
  <si>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</si>
  <si>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</si>
  <si>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</si>
  <si>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</si>
  <si>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</si>
  <si>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</si>
  <si>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</si>
  <si>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</si>
  <si>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</si>
  <si>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</si>
  <si>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</si>
  <si>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</si>
  <si>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</si>
  <si>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</si>
  <si>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</si>
  <si>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</si>
  <si>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</si>
  <si>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</si>
  <si>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</si>
  <si>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</si>
  <si>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</si>
  <si>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</si>
  <si>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</si>
  <si>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</si>
  <si>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</si>
  <si>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</si>
  <si>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</si>
  <si>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</si>
  <si>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</si>
  <si>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</si>
  <si>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</si>
  <si>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</si>
  <si>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</si>
  <si>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</si>
  <si>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</si>
  <si>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</si>
  <si>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</si>
  <si>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</si>
  <si>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</si>
  <si>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</si>
  <si>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</si>
  <si>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</si>
  <si>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</si>
  <si>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</si>
  <si>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</si>
  <si>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</si>
  <si>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</si>
  <si>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</si>
  <si>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</si>
  <si>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</si>
  <si>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</si>
  <si>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</si>
  <si>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</si>
  <si>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</si>
  <si>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</si>
  <si>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</si>
  <si>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</si>
  <si>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</si>
  <si>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</si>
  <si>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</si>
  <si>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</si>
  <si>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</si>
  <si>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</si>
  <si>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</si>
  <si>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</si>
  <si>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</si>
  <si>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</si>
  <si>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</si>
  <si>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</si>
  <si>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</si>
  <si>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</si>
  <si>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</si>
  <si>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</si>
  <si>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</si>
  <si>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</si>
  <si>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</si>
  <si>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</si>
  <si>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</si>
  <si>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</si>
  <si>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</si>
  <si>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</si>
  <si>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</si>
  <si>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</si>
  <si>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</si>
  <si>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</si>
  <si>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</si>
  <si>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</si>
  <si>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</si>
  <si>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</si>
  <si>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</si>
  <si>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</si>
  <si>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</si>
  <si>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</si>
  <si>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</si>
  <si>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</si>
  <si>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</si>
  <si>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</si>
  <si>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</si>
  <si>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</si>
  <si>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</si>
  <si>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</si>
  <si>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</si>
  <si>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</si>
  <si>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</si>
  <si>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</si>
  <si>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</si>
  <si>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</si>
  <si>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</si>
  <si>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</si>
  <si>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</si>
  <si>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</si>
  <si>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</si>
  <si>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</si>
  <si>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</si>
  <si>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</si>
  <si>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</si>
  <si>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</si>
  <si>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</si>
  <si>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</si>
  <si>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</si>
  <si>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</si>
  <si>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</si>
  <si>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</si>
  <si>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</si>
  <si>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</si>
  <si>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</si>
  <si>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</si>
  <si>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</si>
  <si>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</si>
  <si>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</si>
  <si>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</si>
  <si>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</si>
  <si>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</si>
  <si>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</si>
  <si>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</si>
  <si>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</si>
  <si>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</si>
  <si>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</si>
  <si>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</si>
  <si>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</si>
  <si>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</si>
  <si>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</si>
  <si>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</si>
  <si>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</si>
  <si>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</si>
  <si>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</si>
  <si>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</si>
  <si>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</si>
  <si>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</si>
  <si>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</si>
  <si>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</si>
  <si>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</si>
  <si>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</si>
  <si>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</si>
  <si>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</si>
  <si>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</si>
  <si>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</si>
  <si>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</si>
  <si>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</si>
  <si>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</si>
  <si>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</si>
  <si>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</si>
  <si>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</si>
  <si>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</si>
  <si>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</si>
  <si>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</si>
  <si>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</si>
  <si>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</si>
  <si>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</si>
  <si>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</si>
  <si>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</si>
  <si>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</si>
  <si>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</si>
  <si>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</si>
  <si>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</si>
  <si>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</si>
  <si>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</si>
  <si>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</si>
  <si>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</si>
  <si>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</si>
  <si>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</si>
  <si>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</si>
  <si>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</si>
  <si>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</si>
  <si>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</si>
  <si>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</si>
  <si>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</si>
  <si>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</si>
  <si>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</si>
  <si>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</si>
  <si>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</si>
  <si>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</si>
  <si>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</si>
  <si>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</si>
  <si>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</si>
  <si>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</si>
  <si>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</si>
  <si>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</si>
  <si>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</si>
  <si>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</si>
  <si>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</si>
  <si>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</si>
  <si>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</si>
  <si>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</si>
  <si>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</si>
  <si>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</si>
  <si>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</si>
  <si>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</si>
  <si>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</si>
  <si>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</si>
  <si>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</si>
  <si>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</si>
  <si>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</si>
  <si>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</si>
  <si>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</si>
  <si>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</si>
  <si>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</si>
  <si>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</si>
  <si>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</si>
  <si>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</si>
  <si>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</si>
  <si>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</si>
  <si>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</si>
  <si>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</si>
  <si>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</si>
  <si>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</si>
  <si>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</si>
  <si>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</si>
  <si>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</si>
  <si>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</si>
  <si>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</si>
  <si>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</si>
  <si>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</si>
  <si>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</si>
  <si>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</si>
  <si>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</si>
  <si>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</si>
  <si>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</si>
  <si>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</si>
  <si>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</si>
  <si>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</si>
  <si>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</si>
  <si>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</si>
  <si>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</si>
  <si>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</si>
  <si>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</si>
  <si>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</si>
  <si>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</si>
  <si>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</si>
  <si>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</si>
  <si>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</si>
  <si>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</si>
  <si>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</si>
  <si>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</si>
  <si>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</si>
  <si>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</si>
  <si>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</si>
  <si>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</si>
  <si>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</si>
  <si>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</si>
  <si>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</si>
  <si>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</si>
  <si>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</si>
  <si>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</si>
  <si>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</si>
  <si>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</si>
  <si>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</si>
  <si>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</si>
  <si>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</si>
  <si>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</si>
  <si>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</si>
  <si>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</si>
  <si>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</si>
  <si>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</si>
  <si>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</si>
  <si>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</si>
  <si>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</si>
  <si>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</si>
  <si>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</si>
  <si>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</si>
  <si>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</si>
  <si>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</si>
  <si>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</si>
  <si>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</si>
  <si>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</si>
  <si>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</si>
  <si>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</si>
  <si>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</si>
  <si>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</si>
  <si>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</si>
  <si>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</si>
  <si>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</si>
  <si>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</si>
  <si>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</si>
  <si>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</si>
  <si>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</si>
  <si>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</si>
  <si>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</si>
  <si>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</si>
  <si>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</si>
  <si>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</si>
  <si>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</si>
  <si>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</si>
  <si>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</si>
  <si>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</si>
  <si>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</si>
  <si>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</si>
  <si>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</si>
  <si>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</si>
  <si>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</si>
  <si>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</si>
  <si>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</si>
  <si>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</si>
  <si>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</si>
  <si>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</si>
  <si>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</si>
  <si>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</si>
  <si>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</si>
  <si>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</si>
  <si>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</si>
  <si>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</si>
  <si>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</si>
  <si>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</si>
  <si>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</si>
  <si>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</si>
  <si>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</si>
  <si>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</si>
  <si>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</si>
  <si>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</si>
  <si>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</si>
  <si>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</si>
  <si>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</si>
  <si>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</si>
  <si>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</si>
  <si>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</si>
  <si>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</si>
  <si>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</si>
  <si>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</si>
  <si>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</si>
  <si>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</si>
  <si>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</si>
  <si>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</si>
  <si>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</si>
  <si>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</si>
  <si>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</si>
  <si>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</si>
  <si>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</si>
  <si>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</si>
  <si>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</si>
  <si>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</si>
  <si>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</si>
  <si>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</si>
  <si>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</si>
  <si>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</si>
  <si>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</si>
  <si>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</si>
  <si>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</si>
  <si>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</si>
  <si>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</si>
  <si>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</si>
  <si>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</si>
  <si>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</si>
  <si>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</si>
  <si>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</si>
  <si>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</si>
  <si>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</si>
  <si>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</si>
  <si>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</si>
  <si>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</si>
  <si>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</si>
  <si>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</si>
  <si>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</si>
  <si>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</si>
  <si>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</si>
  <si>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</si>
  <si>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</si>
  <si>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</si>
  <si>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</si>
  <si>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</si>
  <si>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</si>
  <si>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</si>
  <si>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</si>
  <si>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</si>
  <si>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</si>
  <si>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</si>
  <si>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</si>
  <si>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</si>
  <si>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</si>
  <si>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</si>
  <si>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</si>
  <si>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</si>
  <si>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</si>
  <si>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</si>
  <si>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</si>
  <si>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</si>
  <si>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</si>
  <si>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</si>
  <si>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</si>
  <si>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</si>
  <si>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</si>
  <si>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</si>
  <si>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</si>
  <si>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</si>
  <si>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</si>
  <si>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</si>
  <si>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</si>
  <si>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</si>
  <si>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</si>
  <si>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</si>
  <si>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</si>
  <si>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</si>
  <si>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</si>
  <si>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</si>
  <si>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</si>
  <si>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</si>
  <si>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</si>
  <si>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</si>
  <si>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</si>
  <si>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</si>
  <si>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</si>
  <si>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</si>
  <si>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</si>
  <si>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</si>
  <si>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</si>
  <si>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</si>
  <si>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</si>
  <si>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</si>
  <si>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</si>
  <si>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</si>
  <si>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</si>
  <si>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</si>
  <si>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</si>
  <si>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</si>
  <si>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</si>
  <si>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</si>
  <si>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</si>
  <si>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</si>
  <si>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</si>
  <si>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</si>
  <si>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</si>
  <si>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</si>
  <si>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</si>
  <si>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</si>
  <si>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</si>
  <si>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</si>
  <si>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</si>
  <si>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</si>
  <si>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</si>
  <si>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</si>
  <si>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</si>
  <si>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</si>
  <si>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</si>
  <si>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</si>
  <si>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</si>
  <si>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</si>
  <si>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</si>
  <si>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</si>
  <si>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</si>
  <si>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</si>
  <si>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</si>
  <si>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</si>
  <si>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</si>
  <si>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</si>
  <si>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</si>
  <si>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</si>
  <si>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</si>
  <si>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</si>
  <si>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</si>
  <si>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</si>
  <si>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</si>
  <si>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</si>
  <si>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</si>
  <si>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</si>
  <si>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</si>
  <si>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</si>
  <si>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</si>
  <si>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</si>
  <si>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</si>
  <si>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</si>
  <si>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</si>
  <si>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</si>
  <si>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</si>
  <si>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</si>
  <si>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</si>
  <si>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</si>
  <si>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</si>
  <si>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</si>
  <si>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</si>
  <si>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</si>
  <si>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</si>
  <si>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</si>
  <si>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</si>
  <si>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</si>
  <si>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</si>
  <si>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</si>
  <si>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</si>
  <si>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</si>
  <si>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</si>
  <si>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</si>
  <si>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</si>
  <si>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</si>
  <si>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</si>
  <si>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</si>
  <si>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</si>
  <si>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</si>
  <si>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</si>
  <si>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</si>
  <si>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</si>
  <si>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</si>
  <si>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</si>
  <si>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</si>
  <si>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</si>
  <si>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</si>
  <si>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</si>
  <si>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</si>
  <si>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</si>
  <si>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</si>
  <si>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</si>
  <si>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</si>
  <si>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</si>
  <si>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</si>
  <si>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</si>
  <si>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</si>
  <si>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</si>
  <si>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</si>
  <si>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</si>
  <si>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</si>
  <si>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</si>
  <si>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</si>
  <si>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</si>
  <si>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</si>
  <si>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</si>
  <si>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</si>
  <si>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</si>
  <si>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</si>
  <si>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</si>
  <si>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</si>
  <si>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</si>
  <si>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</si>
  <si>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</si>
  <si>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</si>
  <si>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</si>
  <si>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</si>
  <si>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</si>
  <si>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</si>
  <si>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</si>
  <si>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</si>
  <si>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</si>
  <si>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</si>
  <si>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</si>
  <si>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</si>
  <si>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</si>
  <si>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</si>
  <si>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</si>
  <si>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</si>
  <si>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</si>
  <si>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</si>
  <si>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</si>
  <si>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</si>
  <si>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</si>
  <si>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</si>
  <si>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</si>
  <si>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</si>
  <si>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</si>
  <si>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</si>
  <si>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</si>
  <si>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</si>
  <si>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</si>
  <si>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</si>
  <si>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</si>
  <si>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</si>
  <si>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</si>
  <si>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</si>
  <si>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</si>
  <si>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</si>
  <si>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</si>
  <si>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</si>
  <si>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</si>
  <si>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</si>
  <si>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</si>
  <si>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</si>
  <si>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</si>
  <si>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</si>
  <si>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</si>
  <si>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</si>
  <si>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</si>
  <si>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</si>
  <si>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</si>
  <si>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</si>
  <si>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</si>
  <si>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</si>
  <si>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</si>
  <si>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</si>
  <si>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</si>
  <si>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</si>
  <si>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</si>
  <si>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</si>
  <si>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</si>
  <si>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</si>
  <si>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</si>
  <si>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</si>
  <si>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</si>
  <si>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</si>
  <si>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</si>
  <si>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</si>
  <si>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</si>
  <si>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</si>
  <si>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</si>
  <si>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</si>
  <si>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</si>
  <si>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</si>
  <si>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</si>
  <si>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</si>
  <si>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</si>
  <si>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</si>
  <si>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</si>
  <si>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</si>
  <si>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</si>
  <si>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</si>
  <si>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</si>
  <si>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</si>
  <si>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</si>
  <si>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</si>
  <si>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</si>
  <si>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</si>
  <si>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</si>
  <si>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</si>
  <si>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</si>
  <si>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</si>
  <si>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</si>
  <si>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</si>
  <si>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</si>
  <si>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</si>
  <si>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</si>
  <si>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</si>
  <si>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</si>
  <si>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</si>
  <si>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</si>
  <si>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</si>
  <si>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</si>
  <si>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</si>
  <si>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</si>
  <si>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</si>
  <si>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</si>
  <si>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</si>
  <si>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</si>
  <si>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</si>
  <si>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</si>
  <si>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</si>
  <si>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</si>
  <si>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</si>
  <si>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</si>
  <si>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</si>
  <si>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</si>
  <si>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</si>
  <si>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</si>
  <si>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</si>
  <si>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</si>
  <si>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</si>
  <si>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</si>
  <si>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</si>
  <si>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</si>
  <si>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</si>
  <si>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</si>
  <si>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</si>
  <si>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</si>
  <si>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</si>
  <si>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</si>
  <si>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</si>
  <si>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</si>
  <si>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</si>
  <si>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</si>
  <si>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</si>
  <si>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</si>
  <si>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</si>
  <si>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</si>
  <si>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</si>
  <si>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</si>
  <si>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</si>
  <si>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</si>
  <si>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</si>
  <si>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</si>
  <si>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</si>
  <si>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</si>
  <si>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</si>
  <si>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</si>
  <si>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</si>
  <si>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</si>
  <si>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</si>
  <si>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</si>
  <si>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</si>
  <si>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</si>
  <si>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</si>
  <si>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</si>
  <si>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</si>
  <si>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</si>
  <si>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</si>
  <si>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</si>
  <si>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</si>
  <si>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</si>
  <si>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</si>
  <si>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</si>
  <si>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</si>
  <si>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</si>
  <si>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</si>
  <si>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</si>
  <si>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</si>
  <si>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</si>
  <si>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</si>
  <si>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</si>
  <si>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</si>
  <si>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</si>
  <si>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</si>
  <si>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</si>
  <si>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</si>
  <si>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</si>
  <si>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</si>
  <si>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</si>
  <si>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</si>
  <si>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</si>
  <si>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</si>
  <si>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</si>
  <si>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</si>
  <si>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</si>
  <si>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</si>
  <si>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</si>
  <si>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</si>
  <si>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</si>
  <si>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</si>
  <si>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</si>
  <si>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</si>
  <si>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</si>
  <si>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</si>
  <si>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</si>
  <si>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</si>
  <si>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</si>
  <si>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</si>
  <si>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</si>
  <si>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</si>
  <si>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</si>
  <si>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</si>
  <si>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</si>
  <si>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</si>
  <si>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</si>
  <si>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</si>
  <si>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</si>
  <si>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</si>
  <si>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</si>
  <si>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</si>
  <si>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</si>
  <si>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</si>
  <si>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</si>
  <si>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</si>
  <si>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</si>
  <si>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</si>
  <si>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</si>
  <si>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</si>
  <si>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</si>
  <si>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</si>
  <si>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</si>
  <si>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</si>
  <si>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</si>
  <si>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</si>
  <si>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</si>
  <si>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</si>
  <si>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</si>
  <si>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</si>
  <si>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</si>
  <si>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</si>
  <si>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</si>
  <si>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</si>
  <si>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</si>
  <si>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</si>
  <si>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</si>
  <si>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</si>
  <si>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</si>
  <si>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</si>
  <si>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</si>
  <si>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</si>
  <si>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</si>
  <si>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</si>
  <si>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</si>
  <si>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</si>
  <si>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</si>
  <si>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</si>
  <si>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</si>
  <si>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</si>
  <si>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</si>
  <si>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</si>
  <si>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</si>
  <si>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</si>
  <si>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</si>
  <si>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</si>
  <si>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</si>
  <si>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</si>
  <si>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</si>
  <si>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</si>
  <si>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</si>
  <si>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</si>
  <si>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</si>
  <si>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</si>
  <si>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</si>
  <si>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</si>
  <si>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</si>
  <si>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</si>
  <si>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</si>
  <si>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</si>
  <si>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</si>
  <si>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</si>
  <si>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</si>
  <si>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</si>
  <si>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</si>
  <si>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</si>
  <si>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</si>
  <si>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</si>
  <si>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</si>
  <si>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</si>
  <si>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</si>
  <si>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</si>
  <si>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</si>
  <si>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</si>
  <si>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</si>
  <si>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</si>
  <si>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</si>
  <si>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</si>
  <si>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</si>
  <si>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</si>
  <si>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</si>
  <si>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</si>
  <si>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</si>
  <si>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</si>
  <si>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</si>
  <si>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</si>
  <si>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</si>
  <si>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</si>
  <si>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</si>
  <si>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</si>
  <si>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</si>
  <si>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</si>
  <si>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</si>
  <si>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</si>
  <si>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</si>
  <si>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</si>
  <si>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</si>
  <si>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</si>
  <si>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</si>
  <si>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</si>
  <si>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</si>
  <si>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</si>
  <si>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</si>
  <si>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</si>
  <si>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</si>
  <si>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</si>
  <si>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</si>
  <si>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</si>
  <si>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</si>
  <si>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</si>
  <si>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</si>
  <si>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</si>
  <si>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</si>
  <si>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</si>
  <si>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</si>
  <si>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</si>
  <si>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</si>
  <si>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</si>
  <si>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</si>
  <si>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</si>
  <si>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</si>
  <si>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</si>
  <si>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</si>
  <si>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</si>
  <si>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</si>
  <si>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</si>
  <si>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</si>
  <si>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</si>
  <si>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</si>
  <si>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</si>
  <si>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</si>
  <si>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</si>
  <si>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</si>
  <si>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</si>
  <si>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</si>
  <si>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</si>
  <si>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</si>
  <si>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</si>
  <si>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</si>
  <si>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</si>
  <si>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</si>
  <si>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</si>
  <si>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</si>
  <si>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</si>
  <si>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</si>
  <si>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</si>
  <si>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</si>
  <si>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</si>
  <si>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</si>
  <si>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</si>
  <si>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</si>
  <si>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</si>
  <si>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</si>
  <si>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</si>
  <si>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</si>
  <si>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</si>
  <si>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</si>
  <si>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</si>
  <si>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</si>
  <si>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</si>
  <si>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</si>
  <si>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</si>
  <si>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</si>
  <si>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</si>
  <si>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</si>
  <si>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</si>
  <si>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</si>
  <si>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</si>
  <si>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</si>
  <si>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</si>
  <si>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</si>
  <si>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</si>
  <si>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</si>
  <si>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</si>
  <si>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</si>
  <si>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</si>
  <si>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</si>
  <si>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</si>
  <si>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</si>
  <si>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</si>
  <si>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</si>
  <si>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</si>
  <si>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</si>
  <si>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</si>
  <si>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</si>
  <si>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</si>
  <si>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</si>
  <si>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</si>
  <si>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</si>
  <si>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</si>
  <si>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</si>
  <si>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</si>
  <si>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</si>
  <si>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</si>
  <si>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</si>
  <si>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</si>
  <si>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</si>
  <si>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</si>
  <si>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</si>
  <si>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</si>
  <si>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</si>
  <si>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</si>
  <si>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</si>
  <si>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</si>
  <si>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</si>
  <si>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</si>
  <si>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</si>
  <si>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</si>
  <si>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</si>
  <si>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</si>
  <si>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</si>
  <si>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</si>
  <si>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</si>
  <si>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</si>
  <si>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</si>
  <si>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</si>
  <si>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</si>
  <si>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</si>
  <si>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</si>
  <si>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</si>
  <si>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</si>
  <si>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</si>
  <si>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</si>
  <si>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</si>
  <si>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</si>
  <si>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</si>
  <si>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</si>
  <si>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</si>
  <si>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</si>
  <si>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</si>
  <si>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</si>
  <si>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</si>
  <si>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</si>
  <si>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</si>
  <si>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</si>
  <si>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</si>
  <si>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</si>
  <si>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</si>
  <si>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</si>
  <si>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</si>
  <si>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</si>
  <si>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</si>
  <si>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</si>
  <si>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</si>
  <si>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</si>
  <si>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</si>
  <si>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</si>
  <si>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</si>
  <si>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</si>
  <si>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</si>
  <si>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</si>
  <si>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</si>
  <si>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</si>
  <si>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</si>
  <si>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</si>
  <si>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</si>
  <si>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</si>
  <si>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</si>
  <si>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</si>
  <si>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</si>
  <si>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</si>
  <si>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</si>
  <si>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</si>
  <si>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</si>
  <si>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</si>
  <si>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</si>
  <si>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</si>
  <si>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</si>
  <si>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</si>
  <si>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</si>
  <si>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</si>
  <si>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</si>
  <si>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</si>
  <si>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</si>
  <si>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</si>
  <si>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</si>
  <si>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</si>
  <si>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</si>
  <si>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</si>
  <si>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</si>
  <si>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</si>
  <si>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</si>
  <si>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</si>
  <si>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</si>
  <si>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</si>
  <si>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</si>
  <si>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</si>
  <si>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</si>
  <si>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</si>
  <si>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</si>
  <si>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</si>
  <si>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</si>
  <si>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</si>
  <si>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</si>
  <si>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</si>
  <si>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</si>
  <si>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</si>
  <si>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</si>
  <si>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</si>
  <si>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</si>
  <si>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</si>
  <si>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</si>
  <si>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</si>
  <si>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</si>
  <si>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</si>
  <si>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</si>
  <si>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</si>
  <si>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</si>
  <si>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</si>
  <si>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</si>
  <si>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</si>
  <si>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</si>
  <si>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</si>
  <si>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</si>
  <si>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</si>
  <si>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</si>
  <si>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</si>
  <si>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</si>
  <si>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</si>
  <si>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</si>
  <si>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</si>
  <si>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</si>
  <si>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</si>
  <si>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</si>
  <si>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</si>
  <si>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</si>
  <si>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</si>
  <si>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</si>
  <si>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</si>
  <si>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</si>
  <si>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</si>
  <si>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</si>
  <si>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</si>
  <si>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</si>
  <si>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</si>
  <si>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</si>
  <si>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</si>
  <si>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</si>
  <si>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</si>
  <si>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</si>
  <si>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</si>
  <si>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</si>
  <si>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</si>
  <si>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</si>
  <si>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</si>
  <si>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</si>
  <si>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</si>
  <si>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</si>
  <si>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</si>
  <si>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</si>
  <si>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</si>
  <si>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</si>
  <si>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</si>
  <si>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</si>
  <si>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</si>
  <si>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</si>
  <si>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</si>
  <si>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</si>
  <si>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</si>
  <si>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</si>
  <si>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</si>
  <si>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</si>
  <si>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</si>
  <si>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</si>
  <si>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</si>
  <si>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</si>
  <si>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</si>
  <si>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</si>
  <si>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</si>
  <si>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</si>
  <si>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</si>
  <si>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</si>
  <si>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</si>
  <si>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</si>
  <si>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</si>
  <si>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</si>
  <si>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</si>
  <si>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</si>
  <si>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</si>
  <si>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</si>
  <si>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</si>
  <si>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</si>
  <si>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</si>
  <si>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</si>
  <si>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</si>
  <si>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</si>
  <si>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</si>
  <si>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</si>
  <si>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</si>
  <si>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</si>
  <si>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</si>
  <si>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</si>
  <si>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</si>
  <si>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</si>
  <si>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</si>
  <si>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</si>
  <si>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</si>
  <si>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</si>
  <si>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</si>
  <si>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</si>
  <si>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</si>
  <si>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</si>
  <si>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</si>
  <si>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</si>
  <si>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</si>
  <si>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</si>
  <si>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</si>
  <si>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</si>
  <si>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</si>
  <si>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</si>
  <si>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</si>
  <si>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</si>
  <si>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</si>
  <si>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</si>
  <si>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</si>
  <si>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</si>
  <si>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</si>
  <si>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</si>
  <si>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</si>
  <si>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</si>
  <si>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</si>
  <si>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</si>
  <si>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</si>
  <si>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</si>
  <si>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</si>
  <si>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</si>
  <si>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</si>
  <si>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</si>
  <si>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</si>
  <si>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</si>
  <si>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</si>
  <si>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</si>
  <si>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</si>
  <si>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</si>
  <si>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</si>
  <si>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</si>
  <si>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</si>
  <si>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</si>
  <si>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</si>
  <si>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</si>
  <si>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</si>
  <si>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</si>
  <si>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</si>
  <si>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</si>
  <si>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</si>
  <si>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</si>
  <si>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</si>
  <si>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</si>
  <si>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</si>
  <si>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</si>
  <si>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</si>
  <si>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</si>
  <si>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</si>
  <si>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</si>
  <si>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</si>
  <si>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</si>
  <si>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</si>
  <si>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</si>
  <si>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</si>
  <si>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</si>
  <si>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</si>
  <si>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</si>
  <si>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</si>
  <si>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</si>
  <si>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</si>
  <si>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</si>
  <si>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</si>
  <si>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</si>
  <si>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</si>
  <si>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</si>
  <si>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</si>
  <si>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</si>
  <si>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</si>
  <si>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</si>
  <si>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</si>
  <si>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</si>
  <si>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</si>
  <si>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</si>
  <si>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</si>
  <si>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</si>
  <si>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</si>
  <si>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</si>
  <si>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</si>
  <si>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</si>
  <si>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</si>
  <si>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</si>
  <si>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</si>
  <si>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</si>
  <si>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</si>
  <si>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</si>
  <si>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</si>
  <si>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</si>
  <si>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</si>
  <si>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</si>
  <si>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</si>
  <si>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</si>
  <si>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</si>
  <si>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</si>
  <si>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</si>
  <si>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</si>
  <si>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</si>
  <si>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</si>
  <si>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</si>
  <si>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</si>
  <si>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</si>
  <si>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</si>
  <si>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</si>
  <si>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</si>
  <si>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</si>
  <si>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</si>
  <si>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</si>
  <si>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</si>
  <si>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</si>
  <si>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</si>
  <si>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</si>
  <si>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</si>
  <si>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</si>
  <si>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</si>
  <si>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</si>
  <si>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</si>
  <si>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</si>
  <si>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</si>
  <si>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</si>
  <si>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</si>
  <si>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</si>
  <si>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</si>
  <si>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</si>
  <si>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</si>
  <si>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</si>
  <si>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</si>
  <si>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</si>
  <si>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</si>
  <si>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</si>
  <si>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</si>
  <si>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</si>
  <si>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</si>
  <si>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</si>
  <si>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</si>
  <si>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</si>
  <si>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</si>
  <si>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</si>
  <si>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</si>
  <si>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</si>
  <si>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</si>
  <si>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</si>
  <si>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</si>
  <si>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</si>
  <si>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</si>
  <si>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</si>
  <si>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</si>
  <si>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</si>
  <si>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</si>
  <si>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</si>
  <si>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</si>
  <si>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</si>
  <si>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</si>
  <si>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</si>
  <si>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</si>
  <si>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</si>
  <si>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</si>
  <si>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</si>
  <si>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</si>
  <si>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</si>
  <si>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</si>
  <si>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</si>
  <si>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</si>
  <si>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</si>
  <si>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</si>
  <si>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</si>
  <si>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</si>
  <si>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</si>
  <si>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</si>
  <si>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</si>
  <si>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</si>
  <si>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</si>
  <si>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</si>
  <si>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</si>
  <si>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</si>
  <si>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</si>
  <si>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</si>
  <si>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</si>
  <si>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</si>
  <si>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</si>
  <si>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</si>
  <si>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</si>
  <si>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</si>
  <si>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</si>
  <si>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</si>
  <si>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</si>
  <si>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</si>
  <si>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</si>
  <si>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</si>
  <si>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</si>
  <si>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</si>
  <si>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</si>
  <si>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</si>
  <si>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</si>
  <si>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</si>
  <si>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</si>
  <si>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</si>
  <si>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</si>
  <si>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</si>
  <si>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</si>
  <si>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</si>
  <si>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</si>
  <si>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</si>
  <si>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</si>
  <si>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</si>
  <si>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</si>
  <si>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</si>
  <si>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</si>
  <si>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</si>
  <si>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</si>
  <si>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</si>
  <si>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</si>
  <si>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</si>
  <si>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</si>
  <si>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</si>
  <si>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</si>
  <si>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</si>
  <si>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</si>
  <si>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</si>
  <si>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</si>
  <si>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</si>
  <si>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</si>
  <si>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</si>
  <si>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</si>
  <si>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</si>
  <si>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</si>
  <si>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</si>
  <si>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</si>
  <si>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</si>
  <si>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</si>
  <si>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</si>
  <si>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</si>
  <si>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</si>
  <si>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</si>
  <si>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</si>
  <si>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</si>
  <si>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</si>
  <si>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</si>
  <si>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</si>
  <si>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</si>
  <si>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</si>
  <si>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</si>
  <si>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</si>
  <si>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</si>
  <si>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</si>
  <si>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</si>
  <si>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</si>
  <si>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</si>
  <si>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</si>
  <si>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</si>
  <si>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</si>
  <si>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</si>
  <si>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</si>
  <si>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</si>
  <si>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</si>
  <si>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</si>
  <si>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</si>
  <si>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</si>
  <si>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</si>
  <si>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</si>
  <si>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</si>
  <si>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</si>
  <si>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</si>
  <si>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</si>
  <si>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</si>
  <si>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</si>
  <si>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</si>
  <si>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</si>
  <si>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</si>
  <si>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</si>
  <si>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</si>
  <si>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</si>
  <si>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</si>
  <si>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</si>
  <si>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</si>
  <si>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</si>
  <si>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</si>
  <si>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</si>
  <si>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</si>
  <si>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</si>
  <si>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</si>
  <si>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</si>
  <si>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</si>
  <si>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</si>
  <si>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</si>
  <si>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</si>
  <si>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</si>
  <si>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</si>
  <si>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</si>
  <si>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</si>
  <si>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</si>
  <si>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</si>
  <si>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</si>
  <si>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</si>
  <si>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</si>
  <si>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</si>
  <si>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</si>
  <si>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</si>
  <si>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</si>
  <si>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</si>
  <si>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</si>
  <si>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</si>
  <si>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</si>
  <si>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</si>
  <si>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</si>
  <si>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</si>
  <si>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</si>
  <si>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</si>
  <si>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</si>
  <si>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</si>
  <si>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</si>
  <si>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</si>
  <si>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</si>
  <si>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</si>
  <si>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</si>
  <si>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</si>
  <si>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</si>
  <si>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</si>
  <si>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</si>
  <si>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</si>
  <si>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</si>
  <si>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</si>
  <si>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</si>
  <si>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</si>
  <si>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</si>
  <si>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</si>
  <si>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</si>
  <si>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</si>
  <si>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</si>
  <si>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</si>
  <si>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</si>
  <si>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</si>
  <si>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</si>
  <si>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</si>
  <si>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</si>
  <si>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</si>
  <si>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</si>
  <si>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</si>
  <si>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</si>
  <si>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</si>
  <si>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</si>
  <si>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</si>
  <si>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</si>
  <si>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</si>
  <si>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</si>
  <si>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</si>
  <si>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</si>
  <si>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</si>
  <si>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</si>
  <si>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</si>
  <si>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</si>
  <si>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</si>
  <si>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</si>
  <si>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</si>
  <si>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</si>
  <si>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</si>
  <si>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</si>
  <si>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</si>
  <si>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</si>
  <si>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</si>
  <si>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</si>
  <si>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</si>
  <si>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</si>
  <si>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</si>
  <si>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</si>
  <si>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</si>
  <si>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</si>
  <si>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</si>
  <si>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</si>
  <si>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</si>
  <si>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</si>
  <si>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</si>
  <si>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</si>
  <si>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</si>
  <si>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</si>
  <si>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</si>
  <si>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</si>
  <si>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</si>
  <si>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</si>
  <si>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</si>
  <si>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</si>
  <si>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</si>
  <si>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</si>
  <si>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</si>
  <si>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</si>
  <si>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</si>
  <si>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</si>
  <si>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</si>
  <si>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</si>
  <si>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</si>
  <si>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</si>
  <si>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</si>
  <si>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</si>
  <si>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</si>
  <si>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</si>
  <si>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</si>
  <si>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</si>
  <si>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</si>
  <si>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</si>
  <si>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</si>
  <si>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</si>
  <si>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</si>
  <si>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</si>
  <si>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</si>
  <si>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</si>
  <si>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</si>
  <si>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</si>
  <si>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</si>
  <si>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</si>
  <si>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</si>
  <si>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</si>
  <si>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</si>
  <si>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</si>
  <si>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</si>
  <si>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</si>
  <si>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</si>
  <si>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</si>
  <si>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</si>
  <si>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</si>
  <si>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</si>
  <si>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</si>
  <si>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</si>
  <si>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</si>
  <si>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</si>
  <si>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</si>
  <si>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</si>
  <si>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</si>
  <si>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</si>
  <si>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</si>
  <si>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</si>
  <si>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</si>
  <si>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</si>
  <si>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</si>
  <si>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</si>
  <si>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</si>
  <si>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</si>
  <si>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</si>
  <si>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</si>
  <si>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</si>
  <si>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</si>
  <si>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</si>
  <si>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</si>
  <si>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</si>
  <si>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</si>
  <si>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</si>
  <si>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</si>
  <si>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</si>
  <si>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</si>
  <si>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</si>
  <si>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</si>
  <si>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</si>
  <si>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</si>
  <si>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</si>
  <si>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</si>
  <si>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</si>
  <si>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</si>
  <si>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</si>
  <si>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</si>
  <si>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</si>
  <si>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</si>
  <si>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</si>
  <si>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</si>
  <si>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</si>
  <si>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</si>
  <si>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</si>
  <si>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</si>
  <si>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</si>
  <si>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</si>
  <si>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</si>
  <si>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</si>
  <si>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</si>
  <si>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</si>
  <si>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</si>
  <si>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</si>
  <si>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</si>
  <si>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</si>
  <si>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</si>
  <si>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</si>
  <si>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</si>
  <si>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</si>
  <si>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</si>
  <si>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</si>
  <si>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</si>
  <si>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</si>
  <si>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</si>
  <si>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</si>
  <si>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</si>
  <si>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</si>
  <si>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</si>
  <si>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</si>
  <si>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</si>
  <si>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</si>
  <si>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</si>
  <si>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</si>
  <si>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</si>
  <si>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</si>
  <si>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</si>
  <si>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</si>
  <si>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</si>
  <si>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</si>
  <si>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</si>
  <si>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</si>
  <si>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</si>
  <si>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</si>
  <si>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</si>
  <si>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</si>
  <si>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</si>
  <si>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</si>
  <si>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</si>
  <si>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</si>
  <si>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</si>
  <si>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</si>
  <si>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</si>
  <si>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</si>
  <si>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</si>
  <si>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</si>
  <si>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</si>
  <si>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</si>
  <si>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</si>
  <si>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</si>
  <si>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</si>
  <si>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</si>
  <si>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</si>
  <si>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</si>
  <si>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</si>
  <si>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</si>
  <si>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</si>
  <si>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</si>
  <si>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</si>
  <si>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</si>
  <si>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</si>
  <si>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</si>
  <si>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</si>
  <si>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</si>
  <si>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</si>
  <si>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</si>
  <si>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</si>
  <si>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</si>
  <si>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</si>
  <si>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</si>
  <si>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</si>
  <si>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</si>
  <si>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</si>
  <si>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</si>
  <si>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</si>
  <si>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</si>
  <si>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</si>
  <si>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</si>
  <si>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</si>
  <si>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</si>
  <si>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</si>
  <si>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</si>
  <si>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</si>
  <si>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</si>
  <si>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</si>
  <si>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</si>
  <si>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</si>
  <si>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</si>
  <si>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</si>
  <si>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</si>
  <si>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</si>
  <si>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</si>
  <si>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</si>
  <si>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</si>
  <si>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</si>
  <si>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</si>
  <si>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</si>
  <si>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</si>
  <si>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</si>
  <si>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</si>
  <si>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</si>
  <si>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</si>
  <si>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</si>
  <si>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</si>
  <si>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</si>
  <si>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</si>
  <si>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</si>
  <si>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</si>
  <si>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</si>
  <si>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</si>
  <si>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</si>
  <si>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</si>
  <si>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</si>
  <si>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</si>
  <si>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</si>
  <si>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</si>
  <si>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</si>
  <si>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</si>
  <si>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</si>
  <si>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</si>
  <si>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</si>
  <si>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</si>
  <si>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</si>
  <si>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</si>
  <si>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</si>
  <si>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</si>
  <si>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</si>
  <si>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</si>
  <si>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</si>
  <si>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</si>
  <si>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</si>
  <si>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</si>
  <si>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</si>
  <si>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</si>
  <si>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</si>
  <si>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</si>
  <si>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</si>
  <si>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</si>
  <si>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</si>
  <si>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</si>
  <si>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</si>
  <si>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</si>
  <si>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</si>
  <si>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</si>
  <si>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</si>
  <si>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</si>
  <si>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</si>
  <si>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</si>
  <si>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</si>
  <si>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</si>
  <si>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</si>
  <si>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</si>
  <si>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</si>
  <si>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</si>
  <si>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</si>
  <si>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</si>
  <si>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</si>
  <si>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</si>
  <si>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</si>
  <si>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</si>
  <si>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</si>
  <si>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</si>
  <si>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</si>
  <si>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</si>
  <si>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</si>
  <si>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</si>
  <si>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</si>
  <si>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</si>
  <si>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</si>
  <si>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</si>
  <si>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</si>
  <si>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</si>
  <si>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</si>
  <si>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</si>
  <si>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</si>
  <si>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</si>
  <si>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</si>
  <si>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</si>
  <si>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</si>
  <si>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</si>
  <si>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</si>
  <si>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</si>
  <si>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</si>
  <si>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</si>
  <si>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</si>
  <si>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</si>
  <si>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</si>
  <si>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</si>
  <si>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</si>
  <si>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</si>
  <si>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</si>
  <si>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</si>
  <si>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</si>
  <si>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</si>
  <si>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</si>
  <si>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</si>
  <si>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</si>
  <si>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</si>
  <si>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</si>
  <si>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</si>
  <si>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</si>
  <si>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</si>
  <si>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</si>
  <si>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</si>
  <si>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</si>
  <si>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</si>
  <si>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</si>
  <si>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</si>
  <si>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</si>
  <si>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</si>
  <si>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</si>
  <si>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</si>
  <si>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</si>
  <si>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</si>
  <si>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</si>
  <si>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</si>
  <si>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</si>
  <si>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</si>
  <si>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</si>
  <si>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</si>
  <si>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</si>
  <si>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</si>
  <si>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</si>
  <si>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</si>
  <si>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</si>
  <si>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</si>
  <si>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</si>
  <si>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</si>
  <si>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</si>
  <si>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</si>
  <si>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</si>
  <si>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</si>
  <si>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</si>
  <si>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</si>
  <si>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</si>
  <si>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</si>
  <si>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</si>
  <si>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</si>
  <si>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</si>
  <si>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</si>
  <si>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</si>
  <si>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</si>
  <si>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</si>
  <si>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</si>
  <si>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</si>
  <si>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</si>
  <si>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</si>
  <si>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</si>
  <si>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</si>
  <si>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</si>
  <si>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</si>
  <si>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</si>
  <si>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</si>
  <si>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</si>
  <si>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</si>
  <si>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</si>
  <si>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</si>
  <si>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</si>
  <si>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</si>
  <si>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</si>
  <si>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</si>
  <si>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</si>
  <si>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</si>
  <si>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</si>
  <si>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</si>
  <si>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</si>
  <si>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</si>
  <si>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</si>
  <si>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</si>
  <si>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</si>
  <si>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</si>
  <si>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</si>
  <si>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</si>
  <si>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</si>
  <si>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</si>
  <si>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</si>
  <si>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</si>
  <si>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</si>
  <si>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</si>
  <si>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</si>
  <si>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</si>
  <si>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</si>
  <si>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</si>
  <si>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</si>
  <si>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</si>
  <si>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</si>
  <si>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</si>
  <si>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</si>
  <si>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</si>
  <si>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</si>
  <si>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</si>
  <si>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</si>
  <si>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</si>
  <si>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</si>
  <si>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</si>
  <si>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</si>
  <si>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</si>
  <si>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</si>
  <si>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</si>
  <si>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</si>
  <si>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</si>
  <si>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</si>
  <si>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</si>
  <si>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</si>
  <si>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</si>
  <si>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</si>
  <si>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</si>
  <si>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</si>
  <si>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</si>
  <si>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</si>
  <si>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</si>
  <si>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</si>
  <si>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</si>
  <si>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</si>
  <si>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</si>
  <si>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</si>
  <si>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</si>
  <si>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</si>
  <si>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</si>
  <si>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</si>
  <si>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</si>
  <si>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</si>
  <si>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</si>
  <si>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</si>
  <si>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</si>
  <si>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</si>
  <si>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</si>
  <si>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</si>
  <si>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</si>
  <si>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</si>
  <si>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</si>
  <si>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</si>
  <si>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</si>
  <si>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</si>
  <si>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</si>
  <si>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</si>
  <si>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</si>
  <si>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</si>
  <si>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</si>
  <si>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</si>
  <si>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</si>
  <si>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</si>
  <si>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</si>
  <si>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</si>
  <si>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</si>
  <si>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</si>
  <si>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</si>
  <si>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</si>
  <si>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</si>
  <si>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</si>
  <si>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</si>
  <si>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</si>
  <si>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</si>
  <si>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</si>
  <si>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</si>
  <si>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</si>
  <si>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</si>
  <si>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</si>
  <si>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</si>
  <si>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</si>
  <si>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</si>
  <si>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</si>
  <si>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</si>
  <si>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</si>
  <si>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</si>
  <si>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</si>
  <si>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</si>
  <si>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</si>
  <si>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</si>
  <si>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</si>
  <si>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</si>
  <si>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</si>
  <si>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</si>
  <si>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</si>
  <si>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</si>
  <si>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</si>
  <si>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</si>
  <si>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</si>
  <si>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</si>
  <si>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</si>
  <si>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</si>
  <si>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</si>
  <si>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</si>
  <si>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</si>
  <si>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</si>
  <si>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</si>
  <si>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</si>
  <si>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</si>
  <si>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</si>
  <si>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</si>
  <si>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</si>
  <si>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</si>
  <si>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</si>
  <si>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</si>
  <si>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</si>
  <si>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</si>
  <si>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</si>
  <si>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</si>
  <si>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</si>
  <si>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</si>
  <si>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</si>
  <si>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</si>
  <si>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</si>
  <si>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</si>
  <si>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</si>
  <si>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</si>
  <si>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</si>
  <si>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</si>
  <si>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</si>
  <si>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</si>
  <si>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</si>
  <si>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</si>
  <si>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</si>
  <si>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</si>
  <si>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</si>
  <si>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</si>
  <si>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</si>
  <si>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</si>
  <si>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</si>
  <si>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</si>
  <si>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</si>
  <si>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</si>
  <si>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</si>
  <si>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</si>
  <si>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</si>
  <si>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</si>
  <si>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</si>
  <si>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</si>
  <si>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</si>
  <si>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</si>
  <si>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</si>
  <si>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</si>
  <si>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</si>
  <si>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</si>
  <si>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</si>
  <si>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</si>
  <si>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</si>
  <si>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</si>
  <si>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</si>
  <si>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</si>
  <si>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</si>
  <si>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</si>
  <si>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</si>
  <si>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</si>
  <si>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</si>
  <si>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</si>
  <si>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</si>
  <si>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</si>
  <si>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</si>
  <si>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</si>
  <si>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</si>
  <si>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</si>
  <si>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</si>
  <si>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</si>
  <si>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</si>
  <si>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</si>
  <si>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</si>
  <si>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</si>
  <si>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</si>
  <si>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</si>
  <si>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</si>
  <si>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</si>
  <si>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</si>
  <si>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</si>
  <si>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</si>
  <si>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</si>
  <si>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</si>
  <si>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</si>
  <si>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</si>
  <si>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</si>
  <si>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</si>
  <si>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</si>
  <si>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</si>
  <si>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</si>
  <si>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</si>
  <si>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</si>
  <si>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</si>
  <si>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</si>
  <si>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</si>
  <si>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</si>
  <si>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</si>
  <si>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</si>
  <si>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</si>
  <si>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</si>
  <si>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</si>
  <si>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</si>
  <si>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</si>
  <si>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</si>
  <si>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</si>
  <si>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</si>
  <si>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</si>
  <si>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</si>
  <si>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</si>
  <si>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</si>
  <si>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</si>
  <si>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</si>
  <si>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</si>
  <si>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</si>
  <si>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</si>
  <si>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</si>
  <si>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</si>
  <si>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</si>
  <si>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</si>
  <si>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</si>
  <si>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</si>
  <si>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</si>
  <si>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</si>
  <si>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</si>
  <si>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</si>
  <si>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</si>
  <si>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</si>
  <si>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</si>
  <si>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</si>
  <si>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</si>
  <si>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</si>
  <si>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</si>
  <si>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</si>
  <si>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</si>
  <si>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</si>
  <si>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</si>
  <si>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</si>
  <si>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</si>
  <si>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</si>
  <si>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</si>
  <si>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</si>
  <si>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</si>
  <si>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</si>
  <si>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</si>
  <si>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</si>
  <si>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</si>
  <si>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</si>
  <si>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</si>
  <si>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</si>
  <si>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</si>
  <si>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</si>
  <si>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</si>
  <si>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</si>
  <si>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</si>
  <si>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</si>
  <si>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</si>
  <si>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</si>
  <si>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</si>
  <si>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</si>
  <si>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</si>
  <si>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</si>
  <si>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</si>
  <si>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</si>
  <si>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</si>
  <si>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</si>
  <si>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</si>
  <si>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</si>
  <si>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</si>
  <si>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</si>
  <si>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</si>
  <si>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</si>
  <si>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</si>
  <si>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</si>
  <si>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</si>
  <si>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</si>
  <si>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</si>
  <si>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</si>
  <si>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</si>
  <si>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</si>
  <si>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</si>
  <si>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</si>
  <si>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</si>
  <si>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</si>
  <si>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</si>
  <si>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</si>
  <si>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</si>
  <si>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</si>
  <si>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</si>
  <si>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</si>
  <si>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</si>
  <si>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</si>
  <si>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</si>
  <si>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</si>
  <si>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</si>
  <si>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</si>
  <si>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</si>
  <si>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</si>
  <si>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</si>
  <si>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</si>
  <si>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</si>
  <si>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</si>
  <si>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</si>
  <si>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</si>
  <si>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</si>
  <si>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</si>
  <si>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</si>
  <si>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</si>
  <si>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</si>
  <si>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</si>
  <si>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</si>
  <si>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</si>
  <si>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</si>
  <si>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</si>
  <si>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</si>
  <si>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</si>
  <si>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</si>
  <si>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</si>
  <si>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</si>
  <si>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</si>
  <si>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</si>
  <si>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</si>
  <si>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</si>
  <si>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</si>
  <si>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</si>
  <si>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</si>
  <si>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</si>
  <si>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</si>
  <si>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</si>
  <si>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</si>
  <si>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</si>
  <si>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</si>
  <si>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</si>
  <si>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</si>
  <si>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</si>
  <si>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</si>
  <si>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</si>
  <si>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</si>
  <si>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</si>
  <si>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</si>
  <si>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</si>
  <si>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</si>
  <si>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</si>
  <si>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</si>
  <si>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</si>
  <si>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</si>
  <si>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</si>
  <si>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</si>
  <si>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</si>
  <si>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</si>
  <si>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</si>
  <si>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</si>
  <si>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</si>
  <si>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</si>
  <si>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</si>
  <si>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</si>
  <si>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</si>
  <si>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</si>
  <si>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</si>
  <si>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</si>
  <si>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</si>
  <si>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</si>
  <si>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</si>
  <si>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</si>
  <si>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</si>
  <si>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</si>
  <si>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</si>
  <si>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</si>
  <si>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</si>
  <si>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</si>
  <si>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</si>
  <si>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</si>
  <si>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</si>
  <si>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</si>
  <si>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</si>
  <si>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</si>
  <si>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</si>
  <si>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</si>
  <si>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</si>
  <si>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</si>
  <si>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</si>
  <si>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</si>
  <si>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</si>
  <si>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</si>
  <si>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</si>
  <si>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</si>
  <si>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</si>
  <si>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</si>
  <si>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</si>
  <si>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</si>
  <si>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</si>
  <si>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</si>
  <si>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</si>
  <si>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</si>
  <si>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</si>
  <si>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</si>
  <si>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</si>
  <si>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</si>
  <si>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</si>
  <si>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</si>
  <si>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</si>
  <si>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</si>
  <si>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</si>
  <si>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</si>
  <si>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</si>
  <si>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</si>
  <si>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</si>
  <si>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</si>
  <si>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</si>
  <si>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</si>
  <si>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</si>
  <si>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</si>
  <si>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</si>
  <si>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</si>
  <si>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</si>
  <si>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</si>
  <si>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</si>
  <si>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</si>
  <si>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</si>
  <si>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</si>
  <si>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</si>
  <si>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</si>
  <si>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</si>
  <si>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</si>
  <si>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</si>
  <si>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</si>
  <si>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</si>
  <si>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</si>
  <si>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</si>
  <si>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</si>
  <si>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</si>
  <si>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</si>
  <si>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</si>
  <si>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</si>
  <si>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</si>
  <si>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</si>
  <si>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</si>
  <si>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</si>
  <si>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</si>
  <si>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</si>
  <si>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</si>
  <si>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</si>
  <si>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</si>
  <si>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</si>
  <si>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</si>
  <si>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</si>
  <si>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</si>
  <si>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</si>
  <si>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</si>
  <si>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</si>
  <si>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</si>
  <si>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</si>
  <si>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</si>
  <si>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</si>
  <si>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</si>
  <si>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</si>
  <si>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</si>
  <si>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</si>
  <si>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</si>
  <si>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</si>
  <si>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</si>
  <si>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</si>
  <si>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</si>
  <si>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</si>
  <si>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</si>
  <si>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</si>
  <si>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</si>
  <si>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</si>
  <si>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</si>
  <si>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</si>
  <si>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</si>
  <si>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</si>
  <si>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</si>
  <si>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</si>
  <si>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</si>
  <si>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</si>
  <si>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</si>
  <si>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</si>
  <si>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</si>
  <si>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</si>
  <si>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</si>
  <si>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</si>
  <si>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</si>
  <si>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</si>
  <si>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</si>
  <si>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</si>
  <si>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</si>
  <si>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</si>
  <si>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</si>
  <si>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</si>
  <si>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</si>
  <si>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</si>
  <si>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</si>
  <si>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</si>
  <si>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</si>
  <si>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</si>
  <si>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</si>
  <si>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</si>
  <si>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</si>
  <si>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</si>
  <si>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</si>
  <si>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</si>
  <si>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</si>
  <si>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</si>
  <si>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</si>
  <si>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</si>
  <si>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</si>
  <si>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</si>
  <si>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</si>
  <si>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</si>
  <si>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</si>
  <si>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</si>
  <si>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</si>
  <si>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</si>
  <si>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</si>
  <si>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</si>
  <si>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</si>
  <si>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</si>
  <si>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</si>
  <si>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</si>
  <si>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</si>
  <si>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</si>
  <si>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</si>
  <si>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</si>
  <si>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</si>
  <si>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</si>
  <si>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</si>
  <si>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</si>
  <si>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</si>
  <si>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</si>
  <si>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</si>
  <si>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</si>
  <si>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</si>
  <si>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</si>
  <si>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</si>
  <si>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</si>
  <si>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</si>
  <si>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</si>
  <si>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</si>
  <si>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</si>
  <si>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</si>
  <si>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</si>
  <si>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</si>
  <si>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</si>
  <si>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</si>
  <si>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</si>
  <si>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</si>
  <si>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</si>
  <si>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</si>
  <si>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</si>
  <si>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</si>
  <si>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</si>
  <si>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</si>
  <si>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</si>
  <si>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</si>
  <si>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</si>
  <si>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</si>
  <si>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</si>
  <si>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</si>
  <si>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</si>
  <si>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</si>
  <si>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</si>
  <si>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</si>
  <si>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</si>
  <si>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</si>
  <si>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</si>
  <si>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</si>
  <si>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</si>
  <si>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</si>
  <si>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</si>
  <si>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</si>
  <si>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</si>
  <si>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</si>
  <si>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</si>
  <si>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</si>
  <si>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</si>
  <si>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</si>
  <si>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</si>
  <si>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</si>
  <si>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</si>
  <si>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</si>
  <si>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</si>
  <si>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</si>
  <si>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</si>
  <si>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</si>
  <si>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</si>
  <si>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</si>
  <si>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</si>
  <si>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</si>
  <si>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</si>
  <si>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</si>
  <si>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</si>
  <si>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</si>
  <si>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</si>
  <si>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</si>
  <si>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</si>
  <si>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</si>
  <si>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</si>
  <si>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</si>
  <si>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</si>
  <si>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</si>
  <si>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</si>
  <si>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</si>
  <si>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</si>
  <si>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</si>
  <si>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</si>
  <si>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</si>
  <si>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</si>
  <si>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</si>
  <si>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</si>
  <si>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</si>
  <si>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</si>
  <si>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</si>
  <si>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</si>
  <si>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</si>
  <si>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</si>
  <si>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</si>
  <si>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</si>
  <si>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</si>
  <si>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</si>
  <si>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</si>
  <si>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</si>
  <si>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</si>
  <si>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</si>
  <si>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</si>
  <si>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</si>
  <si>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</si>
  <si>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</si>
  <si>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</si>
  <si>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</si>
  <si>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</si>
  <si>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</si>
  <si>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</si>
  <si>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</si>
  <si>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</si>
  <si>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</si>
  <si>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</si>
  <si>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</si>
  <si>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</si>
  <si>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</si>
  <si>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</si>
  <si>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</si>
  <si>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</si>
  <si>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</si>
  <si>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</si>
  <si>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</si>
  <si>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</si>
  <si>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</si>
  <si>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</si>
  <si>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</si>
  <si>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</si>
  <si>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</si>
  <si>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</si>
  <si>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</si>
  <si>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</si>
  <si>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</si>
  <si>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</si>
  <si>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</si>
  <si>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</si>
  <si>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</si>
  <si>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</si>
  <si>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</si>
  <si>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</si>
  <si>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</si>
  <si>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</si>
  <si>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</si>
  <si>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</si>
  <si>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</si>
  <si>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</si>
  <si>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</si>
  <si>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</si>
  <si>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</si>
  <si>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</si>
  <si>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</si>
  <si>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</si>
  <si>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</si>
  <si>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</si>
  <si>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</si>
  <si>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</si>
  <si>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</si>
  <si>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</si>
  <si>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</si>
  <si>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</si>
  <si>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</si>
  <si>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</si>
  <si>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</si>
  <si>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</si>
  <si>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</si>
  <si>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</si>
  <si>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</si>
  <si>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</si>
  <si>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</si>
  <si>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</si>
  <si>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</si>
  <si>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</si>
  <si>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</si>
  <si>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</si>
  <si>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</si>
  <si>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</si>
  <si>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</si>
  <si>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</si>
  <si>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</si>
  <si>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</si>
  <si>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</si>
  <si>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</si>
  <si>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</si>
  <si>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</si>
  <si>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</si>
  <si>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</si>
  <si>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</si>
  <si>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</si>
  <si>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</si>
  <si>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</si>
  <si>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</si>
  <si>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</si>
  <si>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</si>
  <si>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</si>
  <si>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</si>
  <si>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</si>
  <si>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</si>
  <si>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</si>
  <si>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</si>
  <si>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</si>
  <si>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</si>
  <si>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</si>
  <si>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</si>
  <si>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</si>
  <si>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</si>
  <si>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</si>
  <si>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</si>
  <si>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</si>
  <si>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</si>
  <si>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</si>
  <si>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</si>
  <si>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</si>
  <si>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</si>
  <si>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</si>
  <si>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</si>
  <si>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</si>
  <si>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</si>
  <si>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</si>
  <si>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</si>
  <si>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</si>
  <si>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</si>
  <si>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</si>
  <si>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</si>
  <si>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</si>
  <si>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</si>
  <si>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</si>
  <si>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</si>
  <si>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</si>
  <si>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</si>
  <si>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</si>
  <si>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</si>
  <si>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</si>
  <si>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</si>
  <si>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</si>
  <si>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</si>
  <si>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</si>
  <si>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</si>
  <si>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</si>
  <si>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</si>
  <si>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</si>
  <si>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</si>
  <si>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</si>
  <si>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</si>
  <si>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</si>
  <si>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</si>
  <si>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</si>
  <si>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</si>
  <si>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</si>
  <si>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</si>
  <si>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</si>
  <si>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</si>
  <si>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</si>
  <si>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</si>
  <si>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</si>
  <si>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</si>
  <si>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</si>
  <si>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</si>
  <si>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</si>
  <si>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</si>
  <si>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</si>
  <si>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</si>
  <si>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</si>
  <si>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</si>
  <si>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</si>
  <si>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</si>
  <si>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</si>
  <si>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</si>
  <si>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</si>
  <si>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</si>
  <si>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</si>
  <si>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</si>
  <si>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</si>
  <si>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</si>
  <si>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</si>
  <si>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</si>
  <si>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</si>
  <si>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</si>
  <si>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</si>
  <si>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</si>
  <si>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</si>
  <si>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</si>
  <si>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</si>
  <si>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</si>
  <si>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</si>
  <si>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</si>
  <si>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</si>
  <si>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</si>
  <si>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</si>
  <si>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</si>
  <si>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</si>
  <si>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</si>
  <si>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</si>
  <si>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</si>
  <si>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</si>
  <si>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</si>
  <si>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</si>
  <si>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</si>
  <si>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</si>
  <si>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</si>
  <si>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</si>
  <si>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</si>
  <si>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</si>
  <si>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</si>
  <si>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</si>
  <si>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</si>
  <si>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</si>
  <si>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</si>
  <si>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</si>
  <si>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</si>
  <si>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</si>
  <si>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</si>
  <si>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</si>
  <si>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</si>
  <si>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</si>
  <si>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</si>
  <si>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</si>
  <si>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</si>
  <si>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</si>
  <si>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</si>
  <si>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</si>
  <si>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</si>
  <si>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</si>
  <si>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</si>
  <si>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</si>
  <si>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</si>
  <si>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</si>
  <si>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</si>
  <si>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</si>
  <si>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</si>
  <si>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</si>
  <si>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</si>
  <si>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</si>
  <si>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</si>
  <si>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</si>
  <si>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</si>
  <si>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</si>
  <si>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</si>
  <si>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</si>
  <si>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</si>
  <si>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</si>
  <si>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</si>
  <si>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</si>
  <si>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</si>
  <si>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</si>
  <si>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</si>
  <si>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</si>
  <si>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</si>
  <si>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</si>
  <si>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</si>
  <si>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</si>
  <si>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</si>
  <si>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</si>
  <si>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</si>
  <si>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</si>
  <si>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</si>
  <si>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</si>
  <si>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</si>
  <si>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</si>
  <si>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</si>
  <si>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</si>
  <si>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</si>
  <si>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</si>
  <si>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</si>
  <si>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</si>
  <si>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</si>
  <si>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</si>
  <si>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</si>
  <si>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</si>
  <si>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</si>
  <si>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</si>
  <si>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</si>
  <si>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</si>
  <si>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</si>
  <si>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</si>
  <si>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</si>
  <si>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</si>
  <si>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</si>
  <si>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</si>
  <si>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</si>
  <si>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</si>
  <si>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</si>
  <si>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</si>
  <si>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</si>
  <si>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</si>
  <si>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</si>
  <si>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</si>
  <si>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</si>
  <si>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</si>
  <si>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</si>
  <si>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</si>
  <si>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</si>
  <si>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</si>
  <si>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</si>
  <si>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</si>
  <si>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</si>
  <si>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</si>
  <si>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</si>
  <si>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</si>
  <si>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</si>
  <si>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</si>
  <si>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</si>
  <si>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</si>
  <si>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</si>
  <si>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</si>
  <si>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</si>
  <si>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</si>
  <si>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</si>
  <si>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</si>
  <si>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</si>
  <si>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</si>
  <si>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</si>
  <si>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</si>
  <si>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</si>
  <si>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</si>
  <si>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</si>
  <si>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</si>
  <si>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</si>
  <si>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</si>
  <si>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</si>
  <si>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</si>
  <si>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</si>
  <si>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</si>
  <si>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</si>
  <si>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</si>
  <si>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</si>
  <si>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</si>
  <si>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</si>
  <si>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</si>
  <si>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</si>
  <si>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</si>
  <si>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</si>
  <si>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</si>
  <si>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</si>
  <si>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</si>
  <si>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</si>
  <si>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</si>
  <si>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</si>
  <si>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</si>
  <si>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</si>
  <si>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</si>
  <si>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</si>
  <si>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</si>
  <si>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</si>
  <si>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</si>
  <si>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</si>
  <si>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</si>
  <si>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</si>
  <si>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</si>
  <si>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</si>
  <si>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</si>
  <si>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</si>
  <si>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</si>
  <si>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</si>
  <si>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</si>
  <si>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</si>
  <si>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</si>
  <si>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</si>
  <si>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</si>
  <si>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</si>
  <si>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</si>
  <si>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</si>
  <si>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</si>
  <si>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</si>
  <si>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</si>
  <si>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</si>
  <si>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</si>
  <si>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</si>
  <si>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</si>
  <si>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</si>
  <si>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</si>
  <si>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</si>
  <si>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</si>
  <si>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</si>
  <si>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</si>
  <si>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</si>
  <si>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</si>
  <si>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</si>
  <si>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</si>
  <si>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</si>
  <si>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</si>
  <si>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</si>
  <si>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</si>
  <si>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</si>
  <si>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</si>
  <si>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</si>
  <si>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</si>
  <si>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</si>
  <si>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</si>
  <si>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</si>
  <si>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</si>
  <si>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</si>
  <si>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</si>
  <si>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</si>
  <si>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</si>
  <si>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</si>
  <si>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</si>
  <si>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</si>
  <si>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</si>
  <si>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</si>
  <si>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</si>
  <si>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</si>
  <si>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</si>
  <si>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</si>
  <si>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</si>
  <si>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</si>
  <si>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</si>
  <si>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</si>
  <si>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</si>
  <si>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</si>
  <si>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</si>
  <si>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</si>
  <si>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</si>
  <si>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</si>
  <si>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</si>
  <si>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</si>
  <si>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</si>
  <si>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</si>
  <si>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</si>
  <si>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</si>
  <si>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</si>
  <si>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</si>
  <si>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</si>
  <si>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</si>
  <si>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</si>
  <si>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</si>
  <si>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</si>
  <si>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</si>
  <si>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</si>
  <si>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</si>
  <si>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</si>
  <si>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</si>
  <si>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</si>
  <si>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</si>
  <si>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</si>
  <si>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</si>
  <si>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</si>
  <si>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</si>
  <si>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</si>
  <si>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</si>
  <si>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</si>
  <si>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</si>
  <si>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</si>
  <si>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</si>
  <si>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</si>
  <si>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</si>
  <si>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</si>
  <si>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</si>
  <si>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</si>
  <si>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</si>
  <si>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</si>
  <si>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</si>
  <si>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</si>
  <si>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</si>
  <si>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</si>
  <si>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</si>
  <si>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</si>
  <si>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</si>
  <si>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</si>
  <si>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</si>
  <si>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</si>
  <si>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</si>
  <si>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</si>
  <si>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</si>
  <si>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</si>
  <si>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</si>
  <si>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</si>
  <si>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</si>
  <si>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</si>
  <si>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</si>
  <si>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</si>
  <si>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</si>
  <si>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</si>
  <si>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</si>
  <si>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</si>
  <si>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</si>
  <si>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</si>
  <si>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</si>
  <si>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</si>
  <si>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</si>
  <si>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</si>
  <si>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</si>
  <si>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</si>
  <si>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</si>
  <si>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</si>
  <si>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</si>
  <si>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</si>
  <si>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</si>
  <si>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</si>
  <si>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</si>
  <si>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</si>
  <si>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</si>
  <si>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</si>
  <si>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</si>
  <si>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</si>
  <si>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</si>
  <si>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</si>
  <si>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</si>
  <si>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</si>
  <si>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</si>
  <si>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</si>
  <si>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</si>
  <si>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</si>
  <si>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</si>
  <si>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</si>
  <si>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</si>
  <si>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</si>
  <si>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</si>
  <si>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</si>
  <si>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</si>
  <si>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</si>
  <si>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</si>
  <si>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</si>
  <si>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</si>
  <si>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</si>
  <si>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</si>
  <si>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</si>
  <si>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</si>
  <si>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</si>
  <si>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</si>
  <si>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</si>
  <si>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</si>
  <si>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</si>
  <si>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</si>
  <si>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</si>
  <si>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</si>
  <si>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</si>
  <si>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</si>
  <si>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</si>
  <si>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</si>
  <si>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</si>
  <si>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</si>
  <si>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</si>
  <si>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</si>
  <si>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</si>
  <si>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</si>
  <si>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</si>
  <si>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</si>
  <si>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</si>
  <si>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</si>
  <si>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</si>
  <si>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</si>
  <si>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</si>
  <si>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</si>
  <si>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</si>
  <si>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</si>
  <si>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</si>
  <si>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</si>
  <si>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</si>
  <si>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</si>
  <si>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</si>
  <si>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</si>
  <si>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</si>
  <si>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</si>
  <si>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</si>
  <si>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</si>
  <si>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</si>
  <si>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</si>
  <si>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</si>
  <si>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</si>
  <si>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</si>
  <si>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</si>
  <si>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</si>
  <si>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</si>
  <si>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</si>
  <si>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</si>
  <si>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</si>
  <si>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</si>
  <si>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</si>
  <si>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</si>
  <si>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</si>
  <si>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</si>
  <si>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</si>
  <si>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</si>
  <si>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</si>
  <si>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</si>
  <si>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</si>
  <si>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</si>
  <si>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</si>
  <si>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</si>
  <si>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</si>
  <si>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</si>
  <si>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</si>
  <si>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</si>
  <si>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</si>
  <si>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</si>
  <si>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</si>
  <si>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</si>
  <si>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</si>
  <si>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</si>
  <si>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</si>
  <si>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</si>
  <si>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</si>
  <si>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</si>
  <si>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</si>
  <si>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</si>
  <si>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</si>
  <si>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</si>
  <si>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</si>
  <si>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</si>
  <si>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</si>
  <si>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</si>
  <si>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</si>
  <si>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</si>
  <si>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</si>
  <si>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</si>
  <si>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</si>
  <si>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</si>
  <si>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</si>
  <si>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</si>
  <si>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</si>
  <si>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</si>
  <si>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</si>
  <si>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</si>
  <si>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</si>
  <si>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</si>
  <si>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</si>
  <si>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</si>
  <si>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</si>
  <si>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</si>
  <si>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</si>
  <si>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</si>
  <si>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</si>
  <si>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</si>
  <si>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</si>
  <si>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</si>
  <si>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</si>
  <si>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</si>
  <si>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</si>
  <si>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</si>
  <si>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</si>
  <si>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</si>
  <si>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</si>
  <si>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</si>
  <si>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</si>
  <si>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</si>
  <si>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</si>
  <si>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</si>
  <si>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</si>
  <si>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</si>
  <si>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</si>
  <si>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</si>
  <si>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</si>
  <si>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</si>
  <si>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</si>
  <si>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</si>
  <si>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</si>
  <si>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</si>
  <si>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</si>
  <si>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</si>
  <si>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</si>
  <si>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</si>
  <si>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</si>
  <si>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</si>
  <si>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</si>
  <si>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</si>
  <si>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</si>
  <si>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</si>
  <si>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</si>
  <si>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</si>
  <si>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</si>
  <si>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</si>
  <si>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</si>
  <si>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</si>
  <si>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</si>
  <si>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</si>
  <si>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</si>
  <si>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</si>
  <si>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</si>
  <si>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</si>
  <si>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</si>
  <si>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</si>
  <si>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</si>
  <si>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</si>
  <si>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</si>
  <si>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</si>
  <si>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</si>
  <si>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</si>
  <si>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</si>
  <si>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</si>
  <si>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</si>
  <si>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</si>
  <si>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</si>
  <si>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</si>
  <si>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</si>
  <si>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</si>
  <si>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</si>
  <si>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</si>
  <si>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</si>
  <si>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</si>
  <si>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</si>
  <si>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</si>
  <si>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</si>
  <si>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</si>
  <si>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</si>
  <si>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</si>
  <si>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</si>
  <si>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</si>
  <si>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</si>
  <si>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</si>
  <si>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</si>
  <si>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</si>
  <si>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</si>
  <si>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</si>
  <si>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</si>
  <si>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</si>
  <si>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</si>
  <si>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</si>
  <si>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</si>
  <si>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</si>
  <si>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</si>
  <si>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</si>
  <si>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</si>
  <si>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</si>
  <si>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</si>
  <si>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</si>
  <si>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</si>
  <si>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</si>
  <si>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</si>
  <si>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</si>
  <si>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</si>
  <si>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</si>
  <si>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</si>
  <si>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</si>
  <si>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</si>
  <si>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</si>
  <si>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</si>
  <si>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</si>
  <si>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</si>
  <si>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</si>
  <si>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</si>
  <si>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</si>
  <si>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</si>
  <si>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</si>
  <si>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</si>
  <si>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</si>
  <si>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</si>
  <si>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</si>
  <si>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</si>
  <si>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</si>
  <si>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</si>
  <si>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</si>
  <si>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</si>
  <si>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</si>
  <si>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</si>
  <si>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</si>
  <si>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</si>
  <si>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</si>
  <si>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</si>
  <si>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</si>
  <si>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</si>
  <si>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</si>
  <si>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</si>
  <si>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</si>
  <si>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</si>
  <si>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</si>
  <si>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</si>
  <si>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</si>
  <si>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</si>
  <si>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</si>
  <si>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</si>
  <si>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</si>
  <si>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</si>
  <si>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</si>
  <si>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</si>
  <si>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</si>
  <si>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</si>
  <si>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</si>
  <si>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</si>
  <si>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</si>
  <si>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</si>
  <si>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</si>
  <si>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</si>
  <si>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</si>
  <si>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</si>
  <si>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</si>
  <si>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</si>
  <si>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</si>
  <si>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</si>
  <si>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</si>
  <si>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</si>
  <si>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</si>
  <si>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</si>
  <si>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</si>
  <si>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</si>
  <si>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</si>
  <si>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</si>
  <si>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</si>
  <si>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</si>
  <si>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</si>
  <si>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</si>
  <si>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</si>
  <si>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</si>
  <si>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</si>
  <si>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</si>
  <si>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</si>
  <si>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</si>
  <si>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</si>
  <si>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</si>
  <si>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</si>
  <si>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</si>
  <si>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</si>
  <si>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</si>
  <si>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</si>
  <si>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</si>
  <si>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</si>
  <si>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</si>
  <si>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</si>
  <si>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</si>
  <si>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</si>
  <si>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</si>
  <si>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</si>
  <si>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</si>
  <si>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</si>
  <si>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</si>
  <si>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</si>
  <si>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</si>
  <si>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</si>
  <si>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</si>
  <si>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</si>
  <si>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</si>
  <si>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</si>
  <si>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</si>
  <si>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</si>
  <si>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</si>
  <si>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</si>
  <si>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</si>
  <si>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</si>
  <si>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</si>
  <si>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</si>
  <si>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</si>
  <si>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</si>
  <si>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</si>
  <si>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</si>
  <si>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</si>
  <si>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</si>
  <si>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</si>
  <si>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</si>
  <si>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</si>
  <si>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</si>
  <si>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</si>
  <si>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</si>
  <si>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</si>
  <si>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</si>
  <si>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</si>
  <si>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</si>
  <si>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</si>
  <si>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</si>
  <si>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</si>
  <si>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</si>
  <si>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</si>
  <si>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</si>
  <si>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</si>
  <si>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</si>
  <si>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</si>
  <si>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</si>
  <si>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</si>
  <si>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</si>
  <si>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</si>
  <si>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</si>
  <si>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</si>
  <si>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</si>
  <si>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</si>
  <si>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</si>
  <si>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</si>
  <si>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</si>
  <si>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</si>
  <si>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</si>
  <si>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</si>
  <si>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</si>
  <si>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</si>
  <si>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</si>
  <si>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</si>
  <si>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</si>
  <si>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</si>
  <si>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</si>
  <si>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</si>
  <si>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</si>
  <si>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</si>
  <si>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</si>
  <si>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</si>
  <si>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</si>
  <si>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</si>
  <si>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</si>
  <si>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</si>
  <si>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</si>
  <si>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</si>
  <si>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</si>
  <si>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</si>
  <si>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</si>
  <si>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</si>
  <si>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</si>
  <si>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</si>
  <si>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</si>
  <si>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</si>
  <si>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</si>
  <si>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</si>
  <si>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</si>
  <si>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</si>
  <si>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</si>
  <si>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</si>
  <si>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</si>
  <si>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</si>
  <si>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</si>
  <si>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</si>
  <si>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</si>
  <si>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</si>
  <si>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</si>
  <si>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</si>
  <si>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</si>
  <si>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</si>
  <si>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</si>
  <si>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</si>
  <si>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</si>
  <si>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</si>
  <si>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</si>
  <si>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</si>
  <si>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</si>
  <si>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</si>
  <si>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</si>
  <si>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</si>
  <si>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</si>
  <si>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</si>
  <si>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</si>
  <si>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</si>
  <si>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</si>
  <si>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</si>
  <si>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</si>
  <si>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</si>
  <si>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</si>
  <si>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</si>
  <si>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</si>
  <si>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</si>
  <si>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</si>
  <si>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</si>
  <si>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</si>
  <si>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</si>
  <si>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</si>
  <si>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</si>
  <si>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</si>
  <si>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</si>
  <si>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</si>
  <si>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</si>
  <si>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</si>
  <si>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</si>
  <si>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</si>
  <si>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</si>
  <si>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</si>
  <si>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</si>
  <si>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</si>
  <si>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</si>
  <si>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</si>
  <si>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</si>
  <si>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</si>
  <si>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</si>
  <si>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</si>
  <si>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</si>
  <si>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</si>
  <si>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</si>
  <si>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</si>
  <si>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</si>
  <si>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</si>
  <si>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</si>
  <si>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</si>
  <si>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</si>
  <si>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</si>
  <si>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</si>
  <si>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</si>
  <si>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</si>
  <si>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</si>
  <si>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</si>
  <si>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</si>
  <si>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</si>
  <si>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</si>
  <si>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</si>
  <si>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</si>
  <si>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</si>
  <si>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</si>
  <si>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</si>
  <si>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</si>
  <si>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</si>
  <si>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</si>
  <si>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</si>
  <si>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</si>
  <si>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</si>
  <si>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</si>
  <si>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</si>
  <si>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</si>
  <si>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</si>
  <si>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</si>
  <si>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</si>
  <si>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</si>
  <si>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</si>
  <si>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</si>
  <si>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</si>
  <si>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</si>
  <si>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</si>
  <si>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</si>
  <si>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</si>
  <si>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</si>
  <si>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</si>
  <si>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</si>
  <si>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</si>
  <si>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</si>
  <si>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</si>
  <si>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</si>
  <si>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</si>
  <si>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</si>
  <si>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</si>
  <si>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</si>
  <si>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</si>
  <si>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</si>
  <si>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</si>
  <si>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</si>
  <si>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</si>
  <si>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</si>
  <si>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</si>
  <si>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</si>
  <si>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</si>
  <si>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</si>
  <si>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</si>
  <si>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</si>
  <si>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</si>
  <si>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</si>
  <si>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</si>
  <si>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</si>
  <si>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</si>
  <si>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</si>
  <si>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</si>
  <si>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</si>
  <si>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</si>
  <si>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</si>
  <si>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</si>
  <si>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</si>
  <si>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</si>
  <si>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</si>
  <si>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</si>
  <si>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</si>
  <si>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</si>
  <si>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</si>
  <si>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</si>
  <si>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</si>
  <si>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</si>
  <si>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</si>
  <si>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</si>
  <si>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</si>
  <si>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</si>
  <si>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</si>
  <si>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</si>
  <si>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</si>
  <si>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</si>
  <si>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</si>
  <si>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</si>
  <si>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</si>
  <si>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</si>
  <si>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</si>
  <si>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</si>
  <si>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</si>
  <si>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</si>
  <si>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</si>
  <si>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</si>
  <si>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</si>
  <si>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</si>
  <si>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</si>
  <si>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</si>
  <si>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</si>
  <si>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</si>
  <si>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</si>
  <si>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</si>
  <si>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</si>
  <si>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</si>
  <si>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</si>
  <si>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</si>
  <si>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</si>
  <si>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</si>
  <si>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</si>
  <si>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</si>
  <si>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</si>
  <si>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</si>
  <si>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</si>
  <si>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</si>
  <si>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</si>
  <si>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</si>
  <si>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</si>
  <si>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</si>
  <si>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</si>
  <si>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</si>
  <si>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</si>
  <si>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</si>
  <si>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</si>
  <si>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</si>
  <si>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</si>
  <si>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</si>
  <si>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</si>
  <si>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</si>
  <si>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</si>
  <si>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</si>
  <si>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</si>
  <si>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</si>
  <si>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</si>
  <si>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</si>
  <si>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</si>
  <si>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</si>
  <si>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</si>
  <si>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</si>
  <si>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</si>
  <si>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</si>
  <si>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</si>
  <si>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</si>
  <si>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</si>
  <si>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</si>
  <si>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</si>
  <si>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</si>
  <si>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</si>
  <si>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</si>
  <si>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</si>
  <si>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</si>
  <si>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</si>
  <si>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</si>
  <si>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</si>
  <si>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</si>
  <si>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</si>
  <si>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</si>
  <si>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</si>
  <si>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</si>
  <si>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</si>
  <si>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</si>
  <si>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</si>
  <si>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</si>
  <si>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</si>
  <si>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</si>
  <si>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</si>
  <si>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</si>
  <si>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</si>
  <si>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</si>
  <si>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</si>
  <si>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</si>
  <si>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</si>
  <si>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</si>
  <si>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</si>
  <si>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</si>
  <si>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</si>
  <si>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</si>
  <si>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</si>
  <si>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</si>
  <si>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</si>
  <si>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</si>
  <si>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</si>
  <si>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</si>
  <si>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</si>
  <si>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</si>
  <si>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</si>
  <si>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</si>
  <si>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</si>
  <si>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</si>
  <si>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</si>
  <si>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</si>
  <si>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</si>
  <si>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</si>
  <si>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</si>
  <si>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</si>
  <si>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</si>
  <si>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</si>
  <si>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</si>
  <si>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</si>
  <si>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</si>
  <si>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</si>
  <si>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</si>
  <si>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</si>
  <si>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</si>
  <si>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</si>
  <si>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</si>
  <si>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</si>
  <si>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</si>
  <si>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</si>
  <si>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</si>
  <si>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</si>
  <si>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</si>
  <si>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</si>
  <si>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</si>
  <si>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</si>
  <si>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</si>
  <si>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</si>
  <si>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</si>
  <si>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</si>
  <si>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</si>
  <si>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</si>
  <si>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</si>
  <si>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</si>
  <si>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</si>
  <si>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</si>
  <si>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</si>
  <si>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</si>
  <si>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</si>
  <si>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</si>
  <si>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</si>
  <si>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</si>
  <si>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</si>
  <si>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</si>
  <si>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</si>
  <si>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</si>
  <si>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</si>
  <si>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</si>
  <si>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</si>
  <si>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</si>
  <si>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</si>
  <si>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</si>
  <si>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</si>
  <si>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</si>
  <si>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</si>
  <si>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</si>
  <si>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</si>
  <si>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</si>
  <si>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</si>
  <si>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</si>
  <si>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</si>
  <si>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</si>
  <si>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</si>
  <si>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</si>
  <si>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</si>
  <si>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</si>
  <si>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</si>
  <si>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</si>
  <si>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</si>
  <si>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</si>
  <si>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</si>
  <si>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</si>
  <si>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</si>
  <si>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</si>
  <si>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</si>
  <si>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</si>
  <si>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</si>
  <si>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</si>
  <si>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</si>
  <si>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</si>
  <si>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</si>
  <si>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</si>
  <si>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</si>
  <si>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</si>
  <si>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</si>
  <si>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</si>
  <si>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</si>
  <si>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</si>
  <si>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</si>
  <si>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</si>
  <si>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</si>
  <si>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</si>
  <si>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</si>
  <si>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</si>
  <si>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</si>
  <si>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</si>
  <si>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</si>
  <si>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</si>
  <si>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</si>
  <si>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</si>
  <si>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</si>
  <si>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</si>
  <si>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</si>
  <si>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</si>
  <si>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</si>
  <si>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</si>
  <si>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</si>
  <si>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</si>
  <si>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</si>
  <si>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</si>
  <si>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</si>
  <si>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</si>
  <si>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</si>
  <si>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</si>
  <si>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</si>
  <si>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</si>
  <si>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</si>
  <si>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</si>
  <si>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</si>
  <si>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</si>
  <si>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</si>
  <si>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</si>
  <si>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</si>
  <si>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</si>
  <si>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</si>
  <si>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</si>
  <si>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</si>
  <si>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</si>
  <si>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</si>
  <si>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</si>
  <si>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</si>
  <si>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</si>
  <si>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</si>
  <si>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</si>
  <si>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</si>
  <si>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</si>
  <si>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</si>
  <si>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</si>
  <si>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</si>
  <si>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</si>
  <si>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</si>
  <si>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</si>
  <si>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</si>
  <si>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</si>
  <si>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</si>
  <si>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</si>
  <si>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</si>
  <si>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</si>
  <si>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</si>
  <si>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</si>
  <si>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</si>
  <si>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</si>
  <si>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</si>
  <si>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</si>
  <si>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</si>
  <si>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</si>
  <si>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</si>
  <si>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</si>
  <si>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</si>
  <si>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</si>
  <si>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</si>
  <si>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</si>
  <si>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</si>
  <si>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</si>
  <si>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</si>
  <si>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</si>
  <si>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</si>
  <si>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</si>
  <si>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</si>
  <si>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</si>
  <si>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</si>
  <si>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</si>
  <si>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</si>
  <si>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</si>
  <si>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</si>
  <si>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</si>
  <si>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</si>
  <si>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</si>
  <si>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</si>
  <si>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</si>
  <si>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</si>
  <si>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</si>
  <si>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</si>
  <si>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</si>
  <si>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</si>
  <si>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</si>
  <si>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</si>
  <si>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</si>
  <si>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</si>
  <si>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</si>
  <si>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</si>
  <si>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</si>
  <si>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</si>
  <si>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</si>
  <si>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</si>
  <si>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</si>
  <si>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</si>
  <si>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</si>
  <si>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</si>
  <si>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</si>
  <si>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</si>
  <si>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</si>
  <si>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</si>
  <si>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</si>
  <si>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</si>
  <si>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</si>
  <si>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</si>
  <si>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</si>
  <si>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</si>
  <si>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</si>
  <si>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</si>
  <si>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</si>
  <si>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</si>
  <si>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</si>
  <si>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</si>
  <si>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</si>
  <si>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</si>
  <si>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</si>
  <si>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</si>
  <si>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</si>
  <si>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</si>
  <si>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</si>
  <si>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</si>
  <si>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</si>
  <si>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</si>
  <si>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</si>
  <si>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</si>
  <si>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</si>
  <si>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</si>
  <si>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</si>
  <si>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</si>
  <si>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</si>
  <si>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</si>
  <si>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</si>
  <si>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</si>
  <si>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</si>
  <si>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</si>
  <si>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</si>
  <si>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</si>
  <si>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</si>
  <si>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</si>
  <si>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</si>
  <si>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</si>
  <si>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</si>
  <si>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</si>
  <si>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</si>
  <si>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</si>
  <si>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</si>
  <si>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</si>
  <si>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</si>
  <si>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</si>
  <si>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</si>
  <si>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</si>
  <si>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</si>
  <si>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</si>
  <si>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</si>
  <si>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</si>
  <si>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</si>
  <si>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</si>
  <si>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</si>
  <si>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</si>
  <si>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</si>
  <si>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</si>
  <si>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</si>
  <si>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</si>
  <si>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</si>
  <si>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</si>
  <si>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</si>
  <si>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</si>
  <si>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</si>
  <si>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</si>
  <si>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</si>
  <si>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</si>
  <si>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</si>
  <si>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</si>
  <si>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</si>
  <si>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</si>
  <si>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</si>
  <si>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</si>
  <si>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</si>
  <si>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</si>
  <si>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</si>
  <si>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</si>
  <si>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</si>
  <si>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</si>
  <si>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</si>
  <si>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</si>
  <si>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</si>
  <si>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</si>
  <si>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</si>
  <si>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</si>
  <si>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</si>
  <si>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</si>
  <si>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</si>
  <si>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</si>
  <si>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</si>
  <si>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</si>
  <si>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</si>
  <si>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</si>
  <si>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</si>
  <si>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</si>
  <si>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</si>
  <si>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</si>
  <si>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</si>
  <si>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</si>
  <si>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</si>
  <si>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</si>
  <si>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</si>
  <si>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</si>
  <si>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</si>
  <si>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</si>
  <si>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</si>
  <si>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</si>
  <si>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</si>
  <si>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</si>
  <si>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</si>
  <si>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</si>
  <si>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</si>
  <si>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</si>
  <si>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</si>
  <si>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</si>
  <si>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</si>
  <si>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</si>
  <si>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</si>
  <si>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</si>
  <si>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</si>
  <si>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</si>
  <si>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</si>
  <si>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</si>
  <si>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</si>
  <si>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</si>
  <si>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</si>
  <si>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</si>
  <si>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</si>
  <si>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</si>
  <si>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</si>
  <si>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</si>
  <si>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</si>
  <si>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</si>
  <si>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</si>
  <si>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</si>
  <si>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</si>
  <si>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</si>
  <si>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</si>
  <si>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</si>
  <si>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</si>
  <si>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</si>
  <si>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</si>
  <si>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</si>
  <si>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</si>
  <si>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</si>
  <si>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</si>
  <si>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</si>
  <si>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</si>
  <si>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</si>
  <si>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</si>
  <si>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</si>
  <si>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</si>
  <si>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</si>
  <si>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</si>
  <si>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</si>
  <si>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</si>
  <si>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</si>
  <si>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</si>
  <si>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</si>
  <si>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</si>
  <si>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</si>
  <si>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</si>
  <si>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</si>
  <si>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</si>
  <si>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</si>
  <si>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</si>
  <si>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</si>
  <si>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</si>
  <si>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</si>
  <si>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</si>
  <si>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</si>
  <si>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</si>
  <si>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</si>
  <si>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</si>
  <si>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</si>
  <si>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</si>
  <si>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</si>
  <si>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</si>
  <si>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</si>
  <si>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</si>
  <si>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</si>
  <si>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</si>
  <si>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</si>
  <si>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</si>
  <si>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</si>
  <si>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</si>
  <si>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</si>
  <si>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</si>
  <si>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</si>
  <si>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</si>
  <si>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</si>
  <si>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</si>
  <si>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</si>
  <si>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</si>
  <si>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</si>
  <si>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</si>
  <si>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</si>
  <si>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</si>
  <si>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</si>
  <si>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</si>
  <si>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</si>
  <si>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</si>
  <si>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</si>
  <si>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</si>
  <si>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</si>
  <si>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</si>
  <si>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</si>
  <si>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</si>
  <si>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</si>
  <si>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</si>
  <si>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</si>
  <si>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</si>
  <si>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</si>
  <si>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</si>
  <si>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</si>
  <si>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</si>
  <si>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</si>
  <si>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</si>
  <si>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</si>
  <si>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</si>
  <si>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</si>
  <si>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</si>
  <si>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</si>
  <si>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</si>
  <si>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</si>
  <si>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</si>
  <si>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</si>
  <si>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</si>
  <si>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</si>
  <si>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</si>
  <si>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</si>
  <si>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</si>
  <si>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</si>
  <si>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</si>
  <si>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</si>
  <si>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</si>
  <si>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</si>
  <si>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</si>
  <si>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</si>
  <si>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</si>
  <si>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</si>
  <si>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</si>
  <si>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</si>
  <si>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</si>
  <si>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</si>
  <si>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</si>
  <si>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</si>
  <si>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</si>
  <si>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</si>
  <si>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</si>
  <si>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</si>
  <si>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</si>
  <si>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</si>
  <si>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</si>
  <si>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</si>
  <si>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</si>
  <si>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</si>
  <si>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</si>
  <si>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</si>
  <si>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</si>
  <si>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</si>
  <si>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</si>
  <si>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</si>
  <si>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</si>
  <si>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</si>
  <si>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</si>
  <si>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</si>
  <si>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</si>
  <si>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</si>
  <si>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</si>
  <si>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</si>
  <si>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</si>
  <si>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</si>
  <si>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</si>
  <si>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</si>
  <si>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</si>
  <si>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</si>
  <si>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</si>
  <si>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</si>
  <si>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</si>
  <si>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</si>
  <si>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</si>
  <si>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</si>
  <si>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</si>
  <si>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</si>
  <si>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</si>
  <si>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</si>
  <si>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</si>
  <si>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</si>
  <si>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</si>
  <si>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</si>
  <si>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</si>
  <si>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</si>
  <si>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</si>
  <si>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</si>
  <si>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</si>
  <si>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</si>
  <si>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</si>
  <si>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</si>
  <si>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</si>
  <si>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</si>
  <si>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</si>
  <si>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</si>
  <si>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</si>
  <si>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</si>
  <si>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</si>
  <si>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</si>
  <si>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</si>
  <si>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</si>
  <si>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</si>
  <si>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</si>
  <si>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</si>
  <si>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</si>
  <si>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</si>
  <si>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</si>
  <si>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</si>
  <si>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</si>
  <si>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</si>
  <si>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</si>
  <si>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</si>
  <si>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</si>
  <si>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</si>
  <si>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</si>
  <si>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</si>
  <si>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</si>
  <si>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</si>
  <si>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</si>
  <si>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</si>
  <si>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</si>
  <si>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</si>
  <si>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</si>
  <si>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</si>
  <si>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</si>
  <si>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</si>
  <si>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</si>
  <si>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</si>
  <si>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</si>
  <si>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</si>
  <si>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</si>
  <si>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</si>
  <si>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</si>
  <si>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</si>
  <si>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</si>
  <si>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</si>
  <si>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</si>
  <si>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</si>
  <si>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</si>
  <si>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</si>
  <si>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</si>
  <si>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</si>
  <si>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</si>
  <si>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</si>
  <si>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</si>
  <si>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</si>
  <si>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</si>
  <si>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</si>
  <si>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</si>
  <si>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</si>
  <si>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</si>
  <si>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</si>
  <si>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</si>
  <si>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</si>
  <si>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</si>
  <si>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</si>
  <si>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</si>
  <si>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</si>
  <si>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</si>
  <si>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</si>
  <si>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</si>
  <si>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</si>
  <si>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</si>
  <si>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</si>
  <si>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</si>
  <si>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</si>
  <si>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</si>
  <si>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</si>
  <si>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</si>
  <si>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</si>
  <si>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</si>
  <si>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</si>
  <si>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</si>
  <si>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</si>
  <si>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</si>
  <si>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</si>
  <si>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</si>
  <si>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</si>
  <si>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</si>
  <si>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</si>
  <si>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</si>
  <si>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</si>
  <si>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</si>
  <si>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</si>
  <si>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</si>
  <si>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</si>
  <si>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</si>
  <si>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</si>
  <si>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</si>
  <si>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</si>
  <si>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</si>
  <si>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</si>
  <si>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</si>
  <si>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</si>
  <si>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</si>
  <si>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</si>
  <si>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</si>
  <si>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</si>
  <si>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</si>
  <si>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</si>
  <si>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</si>
  <si>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</si>
  <si>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</si>
  <si>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</si>
  <si>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</si>
  <si>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</si>
  <si>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</si>
  <si>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</si>
  <si>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</si>
  <si>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</si>
  <si>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</si>
  <si>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</si>
  <si>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</si>
  <si>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</si>
  <si>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</si>
  <si>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</si>
  <si>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</si>
  <si>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</si>
  <si>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</si>
  <si>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</si>
  <si>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</si>
  <si>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</si>
  <si>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</si>
  <si>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</si>
  <si>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</si>
  <si>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</si>
  <si>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</si>
  <si>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</si>
  <si>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</si>
  <si>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</si>
  <si>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</si>
  <si>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</si>
  <si>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</si>
  <si>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</si>
  <si>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</si>
  <si>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</si>
  <si>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</si>
  <si>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</si>
  <si>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</si>
  <si>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</si>
  <si>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</si>
  <si>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</si>
  <si>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</si>
  <si>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</si>
  <si>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</si>
  <si>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</si>
  <si>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</si>
  <si>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</si>
  <si>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</si>
  <si>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</si>
  <si>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</si>
  <si>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</si>
  <si>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</si>
  <si>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</si>
  <si>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</si>
  <si>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</si>
  <si>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</si>
  <si>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</si>
  <si>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</si>
  <si>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</si>
  <si>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</si>
  <si>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</si>
  <si>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</si>
  <si>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</si>
  <si>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</si>
  <si>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</si>
  <si>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</si>
  <si>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</si>
  <si>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</si>
  <si>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</si>
  <si>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</si>
  <si>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</si>
  <si>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</si>
  <si>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</si>
  <si>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</si>
  <si>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</si>
  <si>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</si>
  <si>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</si>
  <si>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</si>
  <si>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</si>
  <si>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</si>
  <si>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</si>
  <si>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</si>
  <si>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</si>
  <si>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</si>
  <si>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</si>
  <si>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</si>
  <si>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</si>
  <si>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</si>
  <si>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</si>
  <si>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</si>
  <si>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</si>
  <si>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</si>
  <si>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</si>
  <si>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</si>
  <si>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</si>
  <si>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</si>
  <si>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</si>
  <si>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</si>
  <si>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</si>
  <si>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</si>
  <si>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</si>
  <si>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</si>
  <si>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</si>
  <si>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</si>
  <si>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</si>
  <si>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</si>
  <si>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</si>
  <si>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</si>
  <si>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</si>
  <si>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</si>
  <si>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</si>
  <si>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</si>
  <si>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</si>
  <si>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</si>
  <si>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</si>
  <si>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</si>
  <si>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</si>
  <si>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</si>
  <si>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</si>
  <si>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</si>
  <si>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</si>
  <si>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</si>
  <si>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</si>
  <si>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</si>
  <si>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</si>
  <si>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</si>
  <si>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</si>
  <si>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</si>
  <si>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</si>
  <si>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</si>
  <si>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</si>
  <si>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</si>
  <si>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</si>
  <si>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</si>
  <si>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</si>
  <si>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</si>
  <si>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</si>
  <si>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</si>
  <si>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</si>
  <si>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</si>
  <si>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</si>
  <si>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</si>
  <si>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</si>
  <si>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</si>
  <si>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</si>
  <si>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</si>
  <si>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</si>
  <si>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</si>
  <si>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</si>
  <si>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</si>
  <si>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</si>
  <si>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</si>
  <si>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</si>
  <si>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</si>
  <si>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</si>
  <si>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</si>
  <si>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</si>
  <si>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</si>
  <si>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</si>
  <si>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</si>
  <si>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</si>
  <si>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</si>
  <si>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</si>
  <si>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</si>
  <si>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</si>
  <si>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</si>
  <si>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</si>
  <si>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</si>
  <si>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</si>
  <si>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</si>
  <si>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</si>
  <si>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</si>
  <si>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</si>
  <si>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</si>
  <si>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</si>
  <si>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</si>
  <si>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</si>
  <si>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</si>
  <si>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</si>
  <si>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</si>
  <si>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</si>
  <si>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</si>
  <si>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</si>
  <si>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</si>
  <si>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</si>
  <si>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</si>
  <si>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</si>
  <si>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</si>
  <si>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</si>
  <si>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</si>
  <si>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</si>
  <si>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</si>
  <si>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</si>
  <si>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</si>
  <si>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</si>
  <si>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</si>
  <si>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</si>
  <si>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</si>
  <si>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</si>
  <si>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</si>
  <si>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</si>
  <si>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</si>
  <si>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</si>
  <si>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</si>
  <si>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</si>
  <si>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</si>
  <si>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</si>
  <si>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</si>
  <si>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</si>
  <si>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</si>
  <si>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</si>
  <si>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</si>
  <si>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</si>
  <si>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</si>
  <si>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</si>
  <si>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</si>
  <si>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</si>
  <si>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</si>
  <si>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</si>
  <si>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</si>
  <si>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</si>
  <si>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</si>
  <si>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</si>
  <si>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</si>
  <si>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</si>
  <si>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</si>
  <si>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</si>
  <si>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</si>
  <si>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</si>
  <si>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</si>
  <si>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</si>
  <si>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</si>
  <si>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</si>
  <si>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</si>
  <si>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</si>
  <si>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</si>
  <si>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</si>
  <si>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</si>
  <si>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</si>
  <si>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</si>
  <si>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</si>
  <si>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</si>
  <si>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</si>
  <si>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</si>
  <si>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</si>
  <si>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</si>
  <si>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</si>
  <si>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</si>
  <si>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</si>
  <si>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</si>
  <si>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</si>
  <si>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</si>
  <si>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</si>
  <si>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</si>
  <si>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</si>
  <si>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</si>
  <si>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</si>
  <si>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</si>
  <si>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</si>
  <si>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</si>
  <si>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</si>
  <si>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</si>
  <si>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</si>
  <si>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</si>
  <si>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</si>
  <si>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</si>
  <si>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</si>
  <si>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</si>
  <si>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</si>
  <si>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</si>
  <si>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</si>
  <si>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</si>
  <si>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</si>
  <si>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</si>
  <si>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</si>
  <si>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</si>
  <si>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</si>
  <si>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</si>
  <si>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</si>
  <si>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</si>
  <si>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</si>
  <si>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</si>
  <si>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</si>
  <si>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</si>
  <si>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</si>
  <si>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</si>
  <si>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</si>
  <si>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</si>
  <si>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</si>
  <si>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</si>
  <si>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</si>
  <si>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</si>
  <si>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</si>
  <si>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</si>
  <si>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</si>
  <si>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</si>
  <si>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</si>
  <si>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</si>
  <si>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</si>
  <si>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</si>
  <si>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</si>
  <si>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</si>
  <si>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</si>
  <si>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</si>
  <si>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</si>
  <si>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</si>
  <si>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</si>
  <si>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</si>
  <si>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</si>
  <si>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</si>
  <si>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</si>
  <si>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</si>
  <si>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</si>
  <si>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</si>
  <si>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</si>
  <si>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</si>
  <si>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</si>
  <si>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</si>
  <si>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</si>
  <si>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</si>
  <si>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</si>
  <si>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</si>
  <si>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</si>
  <si>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</si>
  <si>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</si>
  <si>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</si>
  <si>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</si>
  <si>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</si>
  <si>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</si>
  <si>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</si>
  <si>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</si>
  <si>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</si>
  <si>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</si>
  <si>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</si>
  <si>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</si>
  <si>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</si>
  <si>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</si>
  <si>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</si>
  <si>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</si>
  <si>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</si>
  <si>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</si>
  <si>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</si>
  <si>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</si>
  <si>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</si>
  <si>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</si>
  <si>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</si>
  <si>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</si>
  <si>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</si>
  <si>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</si>
  <si>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</si>
  <si>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</si>
  <si>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</si>
  <si>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</si>
  <si>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</si>
  <si>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</si>
  <si>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</si>
  <si>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</si>
  <si>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</si>
  <si>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</si>
  <si>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</si>
  <si>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</si>
  <si>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</si>
  <si>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</si>
  <si>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</si>
  <si>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</si>
  <si>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</si>
  <si>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</si>
  <si>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</si>
  <si>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</si>
  <si>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</si>
  <si>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</si>
  <si>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</si>
  <si>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</si>
  <si>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</si>
  <si>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</si>
  <si>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</si>
  <si>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</si>
  <si>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</si>
  <si>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</si>
  <si>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</si>
  <si>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</si>
  <si>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</si>
  <si>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</si>
  <si>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</si>
  <si>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</si>
  <si>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</si>
  <si>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</si>
  <si>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</si>
  <si>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</si>
  <si>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</si>
  <si>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</si>
  <si>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</si>
  <si>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</si>
  <si>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</si>
  <si>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</si>
  <si>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</si>
  <si>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</si>
  <si>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</si>
  <si>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</si>
  <si>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</si>
  <si>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</si>
  <si>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</si>
  <si>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</si>
  <si>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</si>
  <si>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</si>
  <si>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</si>
  <si>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</si>
  <si>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</si>
  <si>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</si>
  <si>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</si>
  <si>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</si>
  <si>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</si>
  <si>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</si>
  <si>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</si>
  <si>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</si>
  <si>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</si>
  <si>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</si>
  <si>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</si>
  <si>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</si>
  <si>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</si>
  <si>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</si>
  <si>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</si>
  <si>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</si>
  <si>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</si>
  <si>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</si>
  <si>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</si>
  <si>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</si>
  <si>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</si>
  <si>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</si>
  <si>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</si>
  <si>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</si>
  <si>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</si>
  <si>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</si>
  <si>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</si>
  <si>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</si>
  <si>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</si>
  <si>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</si>
  <si>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</si>
  <si>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</si>
  <si>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</si>
  <si>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</si>
  <si>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</si>
  <si>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</si>
  <si>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</si>
  <si>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</si>
  <si>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</si>
  <si>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</si>
  <si>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</si>
  <si>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</si>
  <si>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</si>
  <si>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</si>
  <si>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</si>
  <si>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</si>
  <si>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</si>
  <si>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</si>
  <si>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</si>
  <si>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</si>
  <si>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</si>
  <si>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</si>
  <si>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</si>
  <si>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</si>
  <si>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</si>
  <si>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</si>
  <si>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</si>
  <si>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</si>
  <si>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</si>
  <si>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</si>
  <si>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</si>
  <si>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</si>
  <si>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</si>
  <si>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</si>
  <si>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</si>
  <si>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</si>
  <si>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</si>
  <si>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</si>
  <si>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</si>
  <si>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</si>
  <si>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</si>
  <si>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</si>
  <si>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</si>
  <si>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</si>
  <si>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</si>
  <si>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</si>
  <si>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</si>
  <si>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</si>
  <si>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</si>
  <si>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</si>
  <si>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</si>
  <si>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</si>
  <si>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</si>
  <si>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</si>
  <si>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</si>
  <si>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</si>
  <si>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</si>
  <si>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</si>
  <si>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</si>
  <si>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</si>
  <si>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</si>
  <si>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</si>
  <si>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</si>
  <si>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</si>
  <si>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</si>
  <si>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</si>
  <si>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</si>
  <si>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</si>
  <si>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</si>
  <si>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</si>
  <si>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</si>
  <si>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</si>
  <si>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</si>
  <si>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</si>
  <si>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</si>
  <si>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</si>
  <si>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</si>
  <si>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</si>
  <si>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</si>
  <si>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</si>
  <si>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</si>
  <si>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</si>
  <si>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</si>
  <si>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</si>
  <si>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</si>
  <si>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</si>
  <si>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</si>
  <si>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</si>
  <si>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</si>
  <si>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</si>
  <si>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</si>
  <si>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</si>
  <si>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</si>
  <si>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</si>
  <si>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</si>
  <si>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</si>
  <si>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</si>
  <si>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</si>
  <si>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</si>
  <si>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</si>
  <si>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</si>
  <si>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</si>
  <si>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</si>
  <si>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</si>
  <si>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</si>
  <si>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</si>
  <si>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</si>
  <si>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</si>
  <si>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</si>
  <si>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</si>
  <si>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</si>
  <si>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</si>
  <si>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</si>
  <si>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</si>
  <si>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</si>
  <si>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</si>
  <si>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</si>
  <si>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</si>
  <si>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</si>
  <si>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</si>
  <si>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</si>
  <si>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</si>
  <si>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</si>
  <si>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</si>
  <si>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</si>
  <si>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</si>
  <si>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</si>
  <si>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</si>
  <si>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</si>
  <si>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</si>
  <si>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</si>
  <si>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</si>
  <si>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</si>
  <si>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</si>
  <si>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</si>
  <si>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</si>
  <si>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</si>
  <si>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</si>
  <si>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</si>
  <si>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</si>
  <si>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</si>
  <si>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</si>
  <si>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</si>
  <si>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</si>
  <si>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</si>
  <si>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</si>
  <si>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</si>
  <si>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</si>
  <si>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</si>
  <si>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</si>
  <si>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</si>
  <si>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</si>
  <si>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</si>
  <si>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</si>
  <si>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</si>
  <si>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</si>
  <si>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</si>
  <si>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</si>
  <si>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</si>
  <si>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</si>
  <si>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</si>
  <si>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</si>
  <si>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</si>
  <si>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</si>
  <si>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</si>
  <si>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</si>
  <si>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</si>
  <si>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</si>
  <si>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</si>
  <si>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</si>
  <si>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</si>
  <si>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</si>
  <si>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</si>
  <si>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</si>
  <si>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</si>
  <si>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</si>
  <si>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</si>
  <si>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</si>
  <si>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</si>
  <si>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</si>
  <si>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</si>
  <si>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</si>
  <si>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</si>
  <si>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</si>
  <si>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</si>
  <si>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</si>
  <si>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</si>
  <si>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</si>
  <si>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</si>
  <si>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</si>
  <si>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</si>
  <si>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</si>
  <si>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</si>
  <si>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</si>
  <si>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</si>
  <si>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</si>
  <si>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</si>
  <si>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</si>
  <si>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</si>
  <si>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</si>
  <si>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</si>
  <si>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</si>
  <si>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</si>
  <si>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</si>
  <si>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</si>
  <si>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</si>
  <si>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</si>
  <si>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</si>
  <si>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</si>
  <si>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</si>
  <si>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</si>
  <si>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</si>
  <si>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</si>
  <si>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</si>
  <si>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</si>
  <si>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</si>
  <si>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</si>
  <si>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</si>
  <si>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</si>
  <si>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</si>
  <si>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</si>
  <si>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</si>
  <si>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</si>
  <si>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</si>
  <si>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</si>
  <si>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</si>
  <si>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</si>
  <si>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</si>
  <si>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</si>
  <si>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</si>
  <si>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</si>
  <si>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</si>
  <si>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</si>
  <si>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</si>
  <si>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</si>
  <si>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</si>
  <si>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</si>
  <si>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</si>
  <si>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</si>
  <si>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</si>
  <si>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</si>
  <si>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</si>
  <si>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</si>
  <si>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</si>
  <si>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</si>
  <si>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</si>
  <si>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</si>
  <si>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</si>
  <si>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</si>
  <si>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</si>
  <si>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</si>
  <si>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</si>
  <si>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</si>
  <si>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</si>
  <si>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</si>
  <si>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</si>
  <si>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</si>
  <si>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</si>
  <si>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</si>
  <si>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</si>
  <si>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</si>
  <si>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</si>
  <si>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</si>
  <si>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</si>
  <si>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</si>
  <si>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</si>
  <si>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</si>
  <si>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</si>
  <si>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</si>
  <si>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</si>
  <si>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</si>
  <si>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</si>
  <si>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</si>
  <si>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</si>
  <si>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</si>
  <si>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</si>
  <si>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</si>
  <si>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</si>
  <si>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</si>
  <si>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</si>
  <si>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</si>
  <si>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</si>
  <si>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</si>
  <si>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</si>
  <si>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</si>
  <si>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</si>
  <si>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</si>
  <si>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</si>
  <si>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</si>
  <si>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</si>
  <si>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</si>
  <si>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</si>
  <si>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</si>
  <si>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</si>
  <si>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</si>
  <si>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</si>
  <si>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</si>
  <si>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</si>
  <si>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</si>
  <si>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</si>
  <si>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</si>
  <si>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</si>
  <si>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</si>
  <si>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</si>
  <si>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</si>
  <si>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</si>
  <si>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</si>
  <si>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</si>
  <si>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</si>
  <si>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</si>
  <si>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</si>
  <si>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</si>
  <si>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</si>
  <si>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</si>
  <si>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</si>
  <si>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</si>
  <si>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</si>
  <si>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</si>
  <si>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</si>
  <si>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</si>
  <si>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</si>
  <si>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</si>
  <si>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</si>
  <si>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</si>
  <si>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</si>
  <si>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</si>
  <si>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</si>
  <si>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</si>
  <si>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</si>
  <si>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</si>
  <si>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</si>
  <si>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</si>
  <si>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</si>
  <si>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</si>
  <si>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</si>
  <si>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</si>
  <si>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</si>
  <si>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</si>
  <si>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</si>
  <si>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</si>
  <si>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</si>
  <si>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</si>
  <si>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</si>
  <si>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</si>
  <si>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</si>
  <si>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</si>
  <si>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</si>
  <si>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</si>
  <si>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</si>
  <si>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</si>
  <si>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</si>
  <si>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</si>
  <si>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</si>
  <si>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</si>
  <si>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</si>
  <si>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</si>
  <si>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</si>
  <si>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</si>
  <si>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</si>
  <si>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</si>
  <si>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</si>
  <si>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</si>
  <si>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</si>
  <si>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</si>
  <si>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</si>
  <si>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</si>
  <si>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</si>
  <si>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</si>
  <si>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</si>
  <si>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</si>
  <si>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</si>
  <si>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</si>
  <si>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</si>
  <si>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</si>
  <si>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</si>
  <si>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</si>
  <si>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</si>
  <si>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</si>
  <si>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</si>
  <si>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</si>
  <si>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</si>
  <si>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</si>
  <si>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</si>
  <si>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</si>
  <si>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</si>
  <si>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</si>
  <si>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</si>
  <si>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</si>
  <si>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</si>
  <si>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</si>
  <si>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</si>
  <si>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</si>
  <si>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</si>
  <si>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</si>
  <si>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</si>
  <si>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</si>
  <si>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</si>
  <si>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</si>
  <si>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</si>
  <si>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</si>
  <si>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</si>
  <si>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</si>
  <si>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</si>
  <si>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</si>
  <si>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</si>
  <si>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</si>
  <si>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</si>
  <si>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</si>
  <si>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</si>
  <si>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</si>
  <si>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</si>
  <si>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</si>
  <si>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</si>
  <si>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</si>
  <si>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</si>
  <si>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</si>
  <si>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</si>
  <si>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</si>
  <si>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</si>
  <si>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</si>
  <si>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</si>
  <si>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</si>
  <si>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</si>
  <si>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</si>
  <si>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</si>
  <si>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</si>
  <si>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</si>
  <si>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</si>
  <si>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</si>
  <si>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</si>
  <si>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</si>
  <si>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</si>
  <si>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</si>
  <si>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</si>
  <si>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</si>
  <si>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</si>
  <si>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</si>
  <si>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</si>
  <si>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</si>
  <si>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</si>
  <si>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</si>
  <si>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</si>
  <si>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</si>
  <si>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</si>
  <si>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</si>
  <si>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</si>
  <si>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</si>
  <si>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</si>
  <si>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</si>
  <si>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</si>
  <si>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</si>
  <si>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</si>
  <si>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</si>
  <si>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</si>
  <si>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</si>
  <si>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</si>
  <si>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</si>
  <si>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</si>
  <si>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</si>
  <si>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</si>
  <si>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</si>
  <si>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</si>
  <si>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</si>
  <si>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</si>
  <si>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</si>
  <si>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</si>
  <si>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</si>
  <si>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</si>
  <si>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</si>
  <si>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</si>
  <si>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</si>
  <si>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</si>
  <si>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</si>
  <si>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</si>
  <si>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</si>
  <si>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</si>
  <si>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</si>
  <si>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</si>
  <si>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</si>
  <si>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</si>
  <si>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</si>
  <si>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</si>
  <si>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</si>
  <si>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</si>
  <si>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</si>
  <si>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</si>
  <si>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</si>
  <si>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</si>
  <si>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</si>
  <si>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</si>
  <si>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</si>
  <si>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</si>
  <si>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</si>
  <si>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</si>
  <si>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</si>
  <si>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</si>
  <si>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</si>
  <si>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</si>
  <si>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</si>
  <si>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</si>
  <si>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</si>
  <si>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</si>
  <si>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</si>
  <si>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</si>
  <si>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</si>
  <si>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</si>
  <si>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</si>
  <si>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</si>
  <si>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</si>
  <si>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</si>
  <si>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</si>
  <si>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</si>
  <si>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</si>
  <si>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</si>
  <si>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</si>
  <si>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</si>
  <si>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</si>
  <si>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</si>
  <si>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</si>
  <si>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</si>
  <si>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</si>
  <si>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</si>
  <si>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</si>
  <si>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</si>
  <si>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</si>
  <si>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</si>
  <si>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</si>
  <si>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</si>
  <si>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</si>
  <si>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</si>
  <si>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</si>
  <si>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</si>
  <si>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</si>
  <si>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</si>
  <si>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</si>
  <si>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</si>
  <si>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</si>
  <si>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</si>
  <si>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</si>
  <si>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</si>
  <si>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</si>
  <si>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</si>
  <si>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</si>
  <si>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</si>
  <si>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</si>
  <si>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</si>
  <si>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</si>
  <si>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</si>
  <si>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</si>
  <si>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</si>
  <si>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</si>
  <si>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</si>
  <si>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</si>
  <si>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</si>
  <si>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</si>
  <si>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</si>
  <si>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</si>
  <si>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</si>
  <si>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</si>
  <si>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</si>
  <si>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</si>
  <si>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</si>
  <si>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</si>
  <si>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</si>
  <si>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</si>
  <si>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</si>
  <si>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</si>
  <si>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</si>
  <si>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</si>
  <si>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</si>
  <si>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</si>
  <si>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</si>
  <si>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</si>
  <si>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</si>
  <si>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</si>
  <si>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</si>
  <si>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</si>
  <si>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</si>
  <si>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</si>
  <si>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</si>
  <si>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</si>
  <si>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</si>
  <si>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</si>
  <si>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</si>
  <si>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</si>
  <si>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</si>
  <si>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</si>
  <si>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</si>
  <si>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</si>
  <si>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</si>
  <si>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</si>
  <si>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</si>
  <si>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</si>
  <si>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</si>
  <si>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</si>
  <si>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</si>
  <si>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</si>
  <si>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</si>
  <si>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</si>
  <si>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</si>
  <si>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</si>
  <si>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</si>
  <si>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</si>
  <si>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</si>
  <si>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</si>
  <si>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</si>
  <si>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</si>
  <si>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</si>
  <si>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</si>
  <si>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</si>
  <si>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</si>
  <si>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</si>
  <si>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</si>
  <si>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</si>
  <si>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</si>
  <si>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</si>
  <si>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</si>
  <si>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</si>
  <si>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</si>
  <si>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</si>
  <si>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</si>
  <si>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</si>
  <si>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</si>
  <si>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</si>
  <si>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</si>
  <si>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</si>
  <si>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</si>
  <si>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</si>
  <si>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</si>
  <si>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</si>
  <si>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</si>
  <si>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</si>
  <si>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</si>
  <si>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</si>
  <si>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</si>
  <si>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</si>
  <si>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</si>
  <si>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</si>
  <si>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</si>
  <si>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</si>
  <si>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</si>
  <si>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</si>
  <si>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</si>
  <si>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</si>
  <si>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</si>
  <si>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</si>
  <si>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</si>
  <si>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</si>
  <si>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</si>
  <si>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</si>
  <si>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</si>
  <si>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</si>
  <si>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</si>
  <si>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</si>
  <si>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</si>
  <si>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</si>
  <si>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</si>
  <si>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</si>
  <si>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</si>
  <si>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</si>
  <si>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</si>
  <si>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</si>
  <si>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</si>
  <si>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</si>
  <si>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</si>
  <si>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</si>
  <si>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</si>
  <si>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</si>
  <si>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</si>
  <si>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</si>
  <si>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</si>
  <si>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</si>
  <si>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</si>
  <si>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</si>
  <si>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</si>
  <si>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</si>
  <si>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</si>
  <si>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</si>
  <si>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</si>
  <si>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</si>
  <si>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</si>
  <si>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</si>
  <si>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</si>
  <si>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</si>
  <si>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</si>
  <si>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</si>
  <si>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</si>
  <si>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</si>
  <si>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</si>
  <si>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</si>
  <si>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</si>
  <si>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</si>
  <si>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</si>
  <si>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</si>
  <si>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</si>
  <si>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</si>
  <si>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</si>
  <si>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</si>
  <si>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</si>
  <si>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</si>
  <si>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</si>
  <si>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</si>
  <si>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</si>
  <si>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</si>
  <si>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</si>
  <si>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</si>
  <si>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</si>
  <si>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</si>
  <si>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</si>
  <si>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</si>
  <si>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</si>
  <si>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</si>
  <si>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</si>
  <si>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</si>
  <si>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</si>
  <si>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</si>
  <si>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</si>
  <si>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</si>
  <si>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</si>
  <si>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</si>
  <si>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</si>
  <si>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</si>
  <si>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</si>
  <si>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</si>
  <si>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</si>
  <si>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</si>
  <si>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</si>
  <si>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</si>
  <si>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</si>
  <si>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</si>
  <si>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</si>
  <si>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</si>
  <si>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</si>
  <si>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</si>
  <si>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</si>
  <si>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</si>
  <si>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</si>
  <si>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</si>
  <si>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</si>
  <si>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</si>
  <si>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</si>
  <si>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</si>
  <si>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</si>
  <si>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</si>
  <si>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</si>
  <si>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</si>
  <si>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</si>
  <si>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</si>
  <si>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</si>
  <si>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</si>
  <si>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</si>
  <si>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</si>
  <si>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</si>
  <si>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</si>
  <si>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</si>
  <si>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</si>
  <si>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</si>
  <si>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</si>
  <si>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</si>
  <si>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</si>
  <si>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</si>
  <si>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</si>
  <si>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</si>
  <si>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</si>
  <si>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</si>
  <si>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</si>
  <si>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</si>
  <si>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</si>
  <si>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</si>
  <si>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</si>
  <si>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</si>
  <si>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</si>
  <si>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</si>
  <si>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</si>
  <si>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</si>
  <si>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</si>
  <si>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</si>
  <si>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</si>
  <si>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</si>
  <si>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</si>
  <si>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</si>
  <si>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</si>
  <si>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</si>
  <si>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</si>
  <si>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</si>
  <si>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</si>
  <si>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</si>
  <si>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</si>
  <si>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</si>
  <si>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</si>
  <si>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</si>
  <si>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</si>
  <si>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</si>
  <si>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</si>
  <si>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</si>
  <si>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</si>
  <si>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</si>
  <si>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</si>
  <si>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</si>
  <si>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</si>
  <si>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</si>
  <si>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</si>
  <si>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</si>
  <si>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</si>
  <si>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</si>
  <si>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</si>
  <si>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</si>
  <si>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</si>
  <si>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</si>
  <si>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</si>
  <si>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</si>
  <si>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</si>
  <si>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</si>
  <si>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</si>
  <si>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</si>
  <si>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</si>
  <si>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</si>
  <si>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</si>
  <si>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</si>
  <si>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</si>
  <si>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</si>
  <si>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</si>
  <si>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</si>
  <si>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</si>
  <si>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</si>
  <si>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</si>
  <si>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</si>
  <si>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</si>
  <si>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</si>
  <si>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</si>
  <si>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</si>
  <si>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</si>
  <si>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</si>
  <si>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</si>
  <si>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</si>
  <si>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</si>
  <si>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</si>
  <si>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</si>
  <si>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</si>
  <si>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</si>
  <si>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</si>
  <si>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</si>
  <si>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</si>
  <si>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</si>
  <si>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</si>
  <si>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</si>
  <si>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</si>
  <si>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</si>
  <si>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</si>
  <si>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</si>
  <si>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</si>
  <si>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</si>
  <si>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</si>
  <si>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</si>
  <si>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</si>
  <si>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</si>
  <si>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</si>
  <si>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</si>
  <si>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</si>
  <si>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</si>
  <si>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</si>
  <si>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</si>
  <si>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</si>
  <si>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</si>
  <si>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</si>
  <si>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</si>
  <si>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</si>
  <si>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</si>
  <si>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</si>
  <si>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</si>
  <si>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</si>
  <si>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</si>
  <si>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</si>
  <si>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</si>
  <si>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</si>
  <si>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</si>
  <si>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</si>
  <si>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</si>
  <si>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</si>
  <si>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</si>
  <si>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</si>
  <si>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</si>
  <si>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</si>
  <si>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</si>
  <si>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</si>
  <si>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</si>
  <si>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</si>
  <si>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</si>
  <si>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</si>
  <si>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</si>
  <si>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</si>
  <si>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</si>
  <si>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</si>
  <si>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</si>
  <si>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</si>
  <si>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</si>
  <si>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</si>
  <si>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</si>
  <si>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</si>
  <si>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</si>
  <si>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</si>
  <si>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</si>
  <si>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</si>
  <si>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</si>
  <si>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</si>
  <si>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</si>
  <si>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</si>
  <si>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</si>
  <si>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</si>
  <si>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</si>
  <si>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</si>
  <si>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</si>
  <si>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</si>
  <si>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</si>
  <si>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</si>
  <si>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</si>
  <si>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</si>
  <si>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</si>
  <si>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</si>
  <si>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</si>
  <si>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</si>
  <si>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</si>
  <si>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</si>
  <si>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</si>
  <si>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</si>
  <si>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</si>
  <si>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</si>
  <si>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</si>
  <si>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</si>
  <si>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</si>
  <si>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</si>
  <si>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</si>
  <si>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</si>
  <si>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</si>
  <si>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</si>
  <si>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</si>
  <si>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</si>
  <si>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</si>
  <si>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</si>
  <si>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</si>
  <si>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</si>
  <si>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</si>
  <si>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</si>
  <si>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</si>
  <si>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</si>
  <si>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</si>
  <si>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</si>
  <si>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</si>
  <si>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</si>
  <si>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</si>
  <si>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</si>
  <si>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</si>
  <si>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</si>
  <si>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</si>
  <si>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</si>
  <si>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</si>
  <si>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</si>
  <si>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</si>
  <si>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</si>
  <si>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</si>
  <si>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</si>
  <si>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</si>
  <si>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</si>
  <si>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</si>
  <si>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</si>
  <si>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</si>
  <si>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</si>
  <si>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</si>
  <si>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</si>
  <si>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</si>
  <si>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</si>
  <si>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</si>
  <si>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</si>
  <si>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</si>
  <si>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</si>
  <si>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</si>
  <si>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</si>
  <si>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</si>
  <si>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</si>
  <si>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</si>
  <si>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</si>
  <si>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</si>
  <si>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</si>
  <si>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</si>
  <si>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</si>
  <si>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</si>
  <si>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</si>
  <si>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</si>
  <si>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</si>
  <si>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</si>
  <si>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</si>
  <si>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</si>
  <si>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</si>
  <si>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</si>
  <si>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</si>
  <si>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</si>
  <si>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</si>
  <si>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</si>
  <si>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</si>
  <si>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</si>
  <si>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</si>
  <si>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</si>
  <si>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</si>
  <si>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</si>
  <si>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</si>
  <si>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</si>
  <si>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</si>
  <si>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</si>
  <si>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</si>
  <si>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</si>
  <si>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</si>
  <si>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</si>
  <si>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</si>
  <si>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</si>
  <si>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</si>
  <si>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</si>
  <si>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</si>
  <si>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</si>
  <si>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</si>
  <si>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</si>
  <si>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</si>
  <si>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</si>
  <si>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</si>
  <si>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</si>
  <si>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</si>
  <si>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</si>
  <si>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</si>
  <si>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</si>
  <si>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</si>
  <si>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</si>
  <si>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</si>
  <si>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</si>
  <si>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</si>
  <si>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</si>
  <si>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</si>
  <si>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</si>
  <si>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</si>
  <si>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</si>
  <si>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</si>
  <si>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</si>
  <si>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</si>
  <si>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</si>
  <si>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</si>
  <si>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</si>
  <si>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</si>
  <si>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</si>
  <si>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</si>
  <si>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</si>
  <si>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</si>
  <si>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</si>
  <si>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</si>
  <si>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</si>
  <si>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</si>
  <si>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</si>
  <si>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</si>
  <si>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</si>
  <si>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</si>
  <si>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</si>
  <si>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</si>
  <si>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</si>
  <si>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</si>
  <si>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</si>
  <si>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</si>
  <si>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</si>
  <si>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</si>
  <si>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</si>
  <si>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</si>
  <si>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</si>
  <si>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</si>
  <si>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</si>
  <si>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</si>
  <si>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</si>
  <si>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</si>
  <si>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</si>
  <si>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</si>
  <si>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</si>
  <si>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</si>
  <si>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</si>
  <si>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</si>
  <si>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</si>
  <si>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</si>
  <si>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</si>
  <si>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</si>
  <si>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</si>
  <si>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</si>
  <si>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</si>
  <si>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</si>
  <si>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</si>
  <si>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</si>
  <si>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</si>
  <si>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</si>
  <si>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</si>
  <si>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</si>
  <si>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</si>
  <si>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</si>
  <si>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</si>
  <si>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</si>
  <si>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</si>
  <si>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</si>
  <si>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</si>
  <si>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</si>
  <si>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</si>
  <si>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</si>
  <si>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</si>
  <si>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</si>
  <si>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</si>
  <si>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</si>
  <si>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</si>
  <si>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</si>
  <si>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</si>
  <si>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</si>
  <si>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</si>
  <si>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</si>
  <si>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</si>
  <si>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</si>
  <si>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</si>
  <si>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</si>
  <si>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</si>
  <si>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</si>
  <si>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</si>
  <si>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</si>
  <si>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</si>
  <si>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</si>
  <si>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</si>
  <si>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</si>
  <si>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</si>
  <si>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</si>
  <si>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</si>
  <si>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</si>
  <si>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</si>
  <si>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</si>
  <si>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</si>
  <si>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</si>
  <si>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</si>
  <si>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</si>
  <si>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</si>
  <si>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</si>
  <si>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</si>
  <si>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</si>
  <si>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</si>
  <si>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</si>
  <si>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</si>
  <si>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</si>
  <si>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</si>
  <si>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</si>
  <si>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</si>
  <si>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</si>
  <si>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</si>
  <si>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</si>
  <si>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</si>
  <si>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</si>
  <si>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</si>
  <si>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</si>
  <si>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</si>
  <si>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</si>
  <si>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</si>
  <si>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</si>
  <si>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</si>
  <si>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</si>
  <si>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</si>
  <si>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</si>
  <si>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</si>
  <si>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</si>
  <si>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</si>
  <si>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</si>
  <si>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</si>
  <si>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</si>
  <si>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</si>
  <si>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</si>
  <si>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</si>
  <si>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</si>
  <si>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</si>
  <si>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</si>
  <si>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</si>
  <si>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</si>
  <si>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</si>
  <si>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</si>
  <si>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</si>
  <si>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</si>
  <si>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</si>
  <si>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</si>
  <si>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</si>
  <si>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</si>
  <si>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</si>
  <si>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</si>
  <si>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</si>
  <si>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</si>
  <si>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</si>
  <si>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</si>
  <si>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</si>
  <si>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</si>
  <si>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</si>
  <si>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</si>
  <si>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</si>
  <si>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</si>
  <si>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</si>
  <si>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</si>
  <si>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</si>
  <si>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</si>
  <si>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</si>
  <si>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</si>
  <si>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</si>
  <si>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</si>
  <si>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</si>
  <si>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</si>
  <si>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</si>
  <si>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</si>
  <si>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</si>
  <si>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</si>
  <si>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</si>
  <si>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</si>
  <si>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</si>
  <si>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</si>
  <si>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</si>
  <si>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</si>
  <si>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</si>
  <si>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</si>
  <si>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</si>
  <si>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</si>
  <si>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</si>
  <si>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</si>
  <si>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</si>
  <si>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</si>
  <si>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</si>
  <si>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</si>
  <si>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</si>
  <si>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</si>
  <si>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</si>
  <si>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</si>
  <si>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</si>
  <si>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</si>
  <si>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</si>
  <si>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</si>
  <si>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</si>
  <si>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</si>
  <si>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</si>
  <si>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</si>
  <si>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</si>
  <si>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</si>
  <si>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</si>
  <si>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</si>
  <si>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</si>
  <si>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</si>
  <si>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</si>
  <si>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</si>
  <si>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</si>
  <si>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</si>
  <si>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</si>
  <si>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</si>
  <si>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</si>
  <si>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</si>
  <si>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</si>
  <si>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</si>
  <si>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</si>
  <si>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</si>
  <si>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</si>
  <si>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</si>
  <si>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</si>
  <si>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</si>
  <si>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</si>
  <si>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</si>
  <si>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</si>
  <si>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</si>
  <si>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</si>
  <si>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</si>
  <si>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</si>
  <si>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</si>
  <si>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</si>
  <si>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</si>
  <si>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</si>
  <si>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</si>
  <si>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</si>
  <si>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</si>
  <si>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</si>
  <si>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</si>
  <si>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</si>
  <si>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</si>
  <si>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</si>
  <si>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</si>
  <si>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</si>
  <si>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</si>
  <si>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</si>
  <si>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</si>
  <si>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</si>
  <si>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</si>
  <si>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</si>
  <si>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</si>
  <si>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</si>
  <si>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</si>
  <si>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</si>
  <si>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</si>
  <si>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</si>
  <si>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</si>
  <si>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</si>
  <si>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</si>
  <si>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</si>
  <si>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</si>
  <si>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</si>
  <si>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</si>
  <si>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</si>
  <si>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</si>
  <si>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</si>
  <si>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</si>
  <si>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</si>
  <si>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</si>
  <si>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</si>
  <si>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</si>
  <si>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</si>
  <si>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</si>
  <si>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</si>
  <si>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</si>
  <si>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</si>
  <si>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</si>
  <si>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</si>
  <si>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</si>
  <si>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</si>
  <si>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</si>
  <si>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</si>
  <si>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</si>
  <si>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</si>
  <si>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</si>
  <si>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</si>
  <si>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</si>
  <si>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</si>
  <si>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</si>
  <si>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</si>
  <si>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</si>
  <si>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</si>
  <si>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</si>
  <si>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</si>
  <si>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</si>
  <si>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</si>
  <si>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</si>
  <si>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</si>
  <si>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</si>
  <si>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</si>
  <si>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</si>
  <si>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</si>
  <si>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</si>
  <si>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</si>
  <si>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</si>
  <si>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</si>
  <si>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</si>
  <si>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</si>
  <si>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</si>
  <si>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</si>
  <si>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</si>
  <si>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</si>
  <si>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</si>
  <si>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</si>
  <si>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</si>
  <si>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</si>
  <si>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</si>
  <si>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</si>
  <si>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</si>
  <si>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</si>
  <si>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</si>
  <si>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</si>
  <si>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</si>
  <si>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</si>
  <si>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</si>
  <si>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</si>
  <si>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</si>
  <si>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</si>
  <si>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</si>
  <si>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</si>
  <si>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</si>
  <si>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</si>
  <si>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</si>
  <si>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</si>
  <si>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</si>
  <si>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</si>
  <si>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</si>
  <si>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</si>
  <si>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</si>
  <si>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</si>
  <si>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</si>
  <si>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</si>
  <si>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</si>
  <si>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</si>
  <si>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</si>
  <si>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</si>
  <si>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</si>
  <si>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</si>
  <si>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</si>
  <si>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</si>
  <si>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</si>
  <si>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</si>
  <si>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</si>
  <si>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</si>
  <si>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</si>
  <si>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</si>
  <si>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</si>
  <si>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</si>
  <si>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</si>
  <si>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</si>
  <si>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</si>
  <si>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</si>
  <si>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</si>
  <si>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</si>
  <si>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</si>
  <si>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</si>
  <si>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</si>
  <si>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</si>
  <si>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</si>
  <si>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</si>
  <si>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</si>
  <si>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</si>
  <si>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</si>
  <si>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</si>
  <si>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</si>
  <si>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</si>
  <si>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</si>
  <si>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</si>
  <si>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</si>
  <si>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</si>
  <si>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</si>
  <si>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</si>
  <si>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</si>
  <si>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</si>
  <si>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</si>
  <si>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</si>
  <si>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</si>
  <si>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</si>
  <si>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</si>
  <si>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</si>
  <si>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</si>
  <si>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</si>
  <si>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</si>
  <si>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</si>
  <si>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</si>
  <si>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</si>
  <si>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</si>
  <si>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</si>
  <si>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</si>
  <si>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</si>
  <si>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</si>
  <si>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</si>
  <si>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</si>
  <si>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</si>
  <si>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</si>
  <si>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</si>
  <si>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</si>
  <si>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</si>
  <si>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</si>
  <si>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</si>
  <si>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</si>
  <si>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</si>
  <si>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</si>
  <si>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</si>
  <si>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</si>
  <si>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</si>
  <si>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</si>
  <si>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</si>
  <si>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</si>
  <si>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</si>
  <si>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</si>
  <si>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</si>
  <si>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</si>
  <si>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</si>
  <si>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</si>
  <si>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</si>
  <si>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</si>
  <si>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</si>
  <si>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</si>
  <si>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</si>
  <si>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</si>
  <si>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</si>
  <si>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</si>
  <si>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</si>
  <si>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</si>
  <si>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</si>
  <si>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</si>
  <si>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</si>
  <si>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</si>
  <si>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</si>
  <si>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</si>
  <si>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</si>
  <si>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</si>
  <si>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</si>
  <si>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</si>
  <si>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</si>
  <si>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</si>
  <si>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</si>
  <si>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</si>
  <si>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</si>
  <si>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</si>
  <si>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</si>
  <si>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</si>
  <si>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</si>
  <si>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</si>
  <si>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</si>
  <si>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</si>
  <si>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</si>
  <si>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</si>
  <si>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</si>
  <si>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</si>
  <si>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</si>
  <si>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</si>
  <si>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</si>
  <si>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</si>
  <si>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</si>
  <si>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</si>
  <si>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</si>
  <si>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</si>
  <si>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</si>
  <si>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</si>
  <si>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</si>
  <si>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</si>
  <si>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</si>
  <si>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</si>
  <si>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</si>
  <si>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</si>
  <si>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</si>
  <si>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</si>
  <si>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</si>
  <si>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</si>
  <si>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</si>
  <si>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</si>
  <si>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</si>
  <si>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</si>
  <si>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</si>
  <si>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</si>
  <si>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</si>
  <si>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</si>
  <si>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</si>
  <si>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</si>
  <si>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</si>
  <si>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</si>
  <si>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</si>
  <si>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</si>
  <si>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</si>
  <si>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</si>
  <si>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</si>
  <si>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</si>
  <si>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</si>
  <si>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</si>
  <si>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</si>
  <si>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</si>
  <si>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</si>
  <si>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</si>
  <si>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</si>
  <si>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</si>
  <si>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</si>
  <si>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</si>
  <si>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</si>
  <si>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</si>
  <si>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</si>
  <si>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</si>
  <si>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</si>
  <si>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</si>
  <si>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</si>
  <si>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</si>
  <si>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</si>
  <si>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</si>
  <si>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</si>
  <si>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</si>
  <si>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</si>
  <si>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</si>
  <si>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</si>
  <si>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</si>
  <si>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</si>
  <si>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</si>
  <si>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</si>
  <si>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</si>
  <si>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</si>
  <si>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</si>
  <si>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</si>
  <si>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</si>
  <si>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</si>
  <si>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</si>
  <si>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</si>
  <si>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</si>
  <si>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</si>
  <si>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</si>
  <si>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</si>
  <si>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</si>
  <si>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</si>
  <si>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</si>
  <si>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</si>
  <si>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</si>
  <si>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</si>
  <si>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</si>
  <si>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</si>
  <si>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</si>
  <si>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</si>
  <si>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</si>
  <si>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</si>
  <si>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</si>
  <si>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</si>
  <si>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</si>
  <si>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</si>
  <si>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</si>
  <si>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</si>
  <si>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</si>
  <si>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</si>
  <si>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</si>
  <si>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</si>
  <si>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</si>
  <si>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</si>
  <si>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</si>
  <si>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</si>
  <si>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</si>
  <si>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</si>
  <si>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</si>
  <si>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</si>
  <si>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</si>
  <si>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</si>
  <si>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</si>
  <si>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</si>
  <si>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</si>
  <si>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</si>
  <si>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</si>
  <si>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</si>
  <si>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</si>
  <si>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</si>
  <si>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</si>
  <si>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</si>
  <si>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</si>
  <si>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</si>
  <si>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</si>
  <si>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</si>
  <si>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</si>
  <si>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</si>
  <si>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</si>
  <si>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</si>
  <si>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</si>
  <si>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</si>
  <si>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</si>
  <si>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</si>
  <si>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</si>
  <si>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</si>
  <si>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</si>
  <si>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</si>
  <si>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</si>
  <si>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</si>
  <si>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</si>
  <si>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</si>
  <si>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</si>
  <si>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</si>
  <si>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</si>
  <si>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</si>
  <si>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</si>
  <si>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</si>
  <si>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</si>
  <si>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</si>
  <si>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</si>
  <si>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</si>
  <si>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</si>
  <si>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</si>
  <si>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</si>
  <si>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</si>
  <si>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</si>
  <si>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</si>
  <si>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</si>
  <si>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</si>
  <si>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</si>
  <si>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</si>
  <si>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</si>
  <si>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</si>
  <si>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</si>
  <si>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</si>
  <si>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</si>
  <si>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</si>
  <si>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</si>
  <si>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</si>
  <si>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</si>
  <si>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</si>
  <si>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</si>
  <si>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</si>
  <si>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</si>
  <si>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</si>
  <si>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</si>
  <si>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</si>
  <si>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</si>
  <si>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</si>
  <si>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</si>
  <si>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</si>
  <si>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</si>
  <si>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</si>
  <si>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</si>
  <si>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</si>
  <si>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</si>
  <si>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</si>
  <si>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</si>
  <si>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</si>
  <si>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</si>
  <si>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</si>
  <si>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</si>
  <si>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</si>
  <si>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</si>
  <si>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</si>
  <si>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</si>
  <si>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</si>
  <si>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</si>
  <si>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</si>
  <si>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</si>
  <si>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</si>
  <si>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</si>
  <si>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</si>
  <si>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</si>
  <si>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</si>
  <si>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</si>
  <si>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</si>
  <si>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</si>
  <si>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</si>
  <si>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</si>
  <si>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</si>
  <si>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</si>
  <si>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</si>
  <si>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</si>
  <si>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</si>
  <si>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</si>
  <si>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</si>
  <si>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</si>
  <si>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</si>
  <si>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</si>
  <si>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</si>
  <si>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</si>
  <si>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</si>
  <si>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</si>
  <si>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</si>
  <si>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</si>
  <si>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</si>
  <si>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</si>
  <si>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</si>
  <si>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</si>
  <si>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</si>
  <si>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</si>
  <si>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</si>
  <si>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</si>
  <si>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</si>
  <si>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</si>
  <si>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</si>
  <si>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</si>
  <si>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</si>
  <si>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</si>
  <si>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</si>
  <si>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</si>
  <si>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</si>
  <si>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</si>
  <si>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</si>
  <si>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</si>
  <si>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</si>
  <si>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</si>
  <si>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</si>
  <si>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</si>
  <si>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</si>
  <si>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</si>
  <si>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</si>
  <si>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</si>
  <si>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</si>
  <si>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</si>
  <si>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</si>
  <si>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</si>
  <si>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</si>
  <si>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</si>
  <si>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</si>
  <si>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</si>
  <si>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</si>
  <si>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</si>
  <si>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</si>
  <si>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</si>
  <si>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</si>
  <si>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</si>
  <si>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</si>
  <si>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</si>
  <si>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</si>
  <si>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</si>
  <si>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</si>
  <si>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</si>
  <si>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</si>
  <si>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</si>
  <si>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</si>
  <si>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</si>
  <si>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</si>
  <si>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</si>
  <si>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</si>
  <si>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</si>
  <si>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</si>
  <si>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</si>
  <si>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</si>
  <si>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</si>
  <si>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</si>
  <si>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</si>
  <si>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</si>
  <si>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</si>
  <si>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</si>
  <si>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</si>
  <si>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</si>
  <si>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</si>
  <si>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</si>
  <si>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</si>
  <si>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</si>
  <si>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</si>
  <si>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</si>
  <si>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</si>
  <si>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</si>
  <si>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</si>
  <si>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</si>
  <si>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</si>
  <si>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</si>
  <si>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</si>
  <si>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</si>
  <si>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</si>
  <si>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</si>
  <si>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</si>
  <si>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</si>
  <si>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</si>
  <si>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</si>
  <si>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</si>
  <si>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</si>
  <si>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</si>
  <si>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</si>
  <si>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</si>
  <si>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</si>
  <si>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</si>
  <si>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</si>
  <si>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</si>
  <si>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</si>
  <si>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</si>
  <si>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</si>
  <si>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</si>
  <si>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</si>
  <si>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</si>
  <si>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</si>
  <si>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</si>
  <si>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</si>
  <si>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</si>
  <si>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</si>
  <si>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</si>
  <si>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</si>
  <si>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</si>
  <si>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</si>
  <si>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</si>
  <si>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</si>
  <si>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</si>
  <si>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</si>
  <si>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</si>
  <si>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</si>
  <si>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</si>
  <si>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</si>
  <si>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</si>
  <si>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</si>
  <si>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</si>
  <si>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</si>
  <si>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</si>
  <si>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</si>
  <si>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</si>
  <si>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</si>
  <si>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</si>
  <si>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</si>
  <si>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</si>
  <si>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</si>
  <si>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</si>
  <si>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</si>
  <si>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</si>
  <si>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</si>
  <si>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</si>
  <si>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</si>
  <si>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</si>
  <si>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</si>
  <si>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</si>
  <si>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</si>
  <si>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</si>
  <si>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</si>
  <si>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</si>
  <si>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</si>
  <si>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</si>
  <si>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</si>
  <si>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</si>
  <si>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</si>
  <si>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</si>
  <si>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</si>
  <si>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</si>
  <si>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</si>
  <si>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</si>
  <si>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</si>
  <si>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</si>
  <si>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</si>
  <si>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</si>
  <si>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</si>
  <si>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</si>
  <si>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</si>
  <si>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</si>
  <si>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</si>
  <si>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</si>
  <si>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</si>
  <si>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</si>
  <si>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</si>
  <si>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</si>
  <si>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</si>
  <si>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</si>
  <si>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</si>
  <si>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</si>
  <si>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</si>
  <si>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</si>
  <si>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</si>
  <si>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</si>
  <si>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</si>
  <si>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</si>
  <si>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</si>
  <si>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</si>
  <si>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</si>
  <si>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</si>
  <si>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</si>
  <si>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</si>
  <si>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</si>
  <si>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</si>
  <si>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</si>
  <si>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</si>
  <si>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</si>
  <si>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</si>
  <si>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</si>
  <si>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</si>
  <si>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</si>
  <si>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</si>
  <si>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</si>
  <si>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</si>
  <si>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</si>
  <si>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</si>
  <si>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</si>
  <si>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</si>
  <si>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</si>
  <si>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</si>
  <si>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</si>
  <si>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</si>
  <si>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</si>
  <si>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</si>
  <si>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</si>
  <si>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</si>
  <si>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</si>
  <si>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</si>
  <si>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</si>
  <si>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</si>
  <si>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</si>
  <si>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</si>
  <si>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</si>
  <si>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</si>
  <si>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</si>
  <si>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</si>
  <si>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</si>
  <si>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</si>
  <si>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</si>
  <si>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</si>
  <si>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</si>
  <si>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</si>
  <si>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</si>
  <si>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</si>
  <si>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</si>
  <si>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</si>
  <si>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</si>
  <si>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</si>
  <si>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</si>
  <si>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</si>
  <si>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</si>
  <si>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</si>
  <si>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</si>
  <si>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</si>
  <si>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</si>
  <si>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</si>
  <si>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</si>
  <si>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</si>
  <si>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</si>
  <si>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</si>
  <si>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</si>
  <si>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</si>
  <si>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</si>
  <si>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</si>
  <si>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</si>
  <si>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</si>
  <si>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</si>
  <si>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</si>
  <si>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</si>
  <si>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</si>
  <si>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</si>
  <si>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</si>
  <si>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</si>
  <si>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</si>
  <si>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</si>
  <si>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</si>
  <si>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</si>
  <si>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</si>
  <si>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</si>
  <si>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</si>
  <si>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</si>
  <si>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</si>
  <si>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</si>
  <si>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</si>
  <si>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</si>
  <si>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</si>
  <si>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</si>
  <si>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</si>
  <si>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</si>
  <si>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</si>
  <si>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</si>
  <si>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</si>
  <si>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</si>
  <si>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</si>
  <si>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</si>
  <si>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</si>
  <si>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</si>
  <si>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</si>
  <si>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</si>
  <si>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</si>
  <si>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</si>
  <si>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</si>
  <si>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</si>
  <si>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</si>
  <si>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</si>
  <si>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</si>
  <si>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</si>
  <si>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</si>
  <si>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</si>
  <si>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</si>
  <si>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</si>
  <si>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</si>
  <si>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</si>
  <si>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</si>
  <si>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</si>
  <si>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</si>
  <si>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</si>
  <si>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</si>
  <si>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</si>
  <si>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</si>
  <si>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</si>
  <si>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</si>
  <si>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</si>
  <si>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</si>
  <si>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</si>
  <si>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</si>
  <si>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</si>
  <si>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</si>
  <si>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</si>
  <si>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</si>
  <si>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</si>
  <si>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</si>
  <si>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</si>
  <si>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</si>
  <si>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</si>
  <si>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</si>
  <si>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</si>
  <si>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</si>
  <si>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</si>
  <si>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</si>
  <si>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</si>
  <si>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</si>
  <si>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</si>
  <si>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</si>
  <si>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</si>
  <si>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</si>
  <si>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</si>
  <si>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</si>
  <si>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</si>
  <si>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</si>
  <si>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</si>
  <si>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</si>
  <si>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</si>
  <si>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</si>
  <si>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</si>
  <si>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</si>
  <si>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</si>
  <si>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</si>
  <si>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</si>
  <si>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</si>
  <si>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</si>
  <si>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</si>
  <si>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</si>
  <si>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</si>
  <si>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</si>
  <si>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</si>
  <si>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</si>
  <si>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</si>
  <si>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</si>
  <si>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</si>
  <si>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</si>
  <si>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</si>
  <si>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</si>
  <si>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</si>
  <si>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</si>
  <si>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</si>
  <si>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</si>
  <si>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</si>
  <si>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</si>
  <si>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</si>
  <si>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</si>
  <si>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</si>
  <si>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</si>
  <si>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</si>
  <si>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</si>
  <si>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</si>
  <si>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</si>
  <si>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</si>
  <si>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</si>
  <si>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</si>
  <si>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</si>
  <si>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</si>
  <si>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</si>
  <si>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</si>
  <si>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</si>
  <si>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</si>
  <si>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</si>
  <si>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</si>
  <si>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</si>
  <si>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</si>
  <si>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</si>
  <si>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</si>
  <si>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</si>
  <si>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</si>
  <si>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</si>
  <si>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</si>
  <si>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</si>
  <si>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</si>
  <si>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</si>
  <si>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</si>
  <si>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</si>
  <si>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</si>
  <si>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</si>
  <si>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</si>
  <si>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</si>
  <si>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</si>
  <si>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</si>
  <si>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</si>
  <si>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</si>
  <si>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</si>
  <si>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</si>
  <si>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</si>
  <si>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</si>
  <si>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</si>
  <si>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</si>
  <si>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</si>
  <si>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</si>
  <si>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</si>
  <si>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</si>
  <si>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</si>
  <si>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</si>
  <si>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</si>
  <si>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</si>
  <si>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</si>
  <si>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</si>
  <si>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</si>
  <si>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</si>
  <si>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</si>
  <si>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</si>
  <si>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</si>
  <si>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</si>
  <si>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</si>
  <si>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</si>
  <si>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</si>
  <si>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</si>
  <si>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</si>
  <si>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</si>
  <si>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</si>
  <si>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</si>
  <si>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</si>
  <si>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</si>
  <si>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</si>
  <si>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</si>
  <si>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</si>
  <si>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</si>
  <si>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</si>
  <si>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</si>
  <si>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</si>
  <si>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</si>
  <si>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</si>
  <si>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</si>
  <si>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</si>
  <si>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</si>
  <si>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</si>
  <si>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</si>
  <si>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</si>
  <si>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</si>
  <si>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</si>
  <si>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</si>
  <si>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</si>
  <si>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</si>
  <si>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</si>
  <si>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</si>
  <si>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</si>
  <si>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</si>
  <si>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</si>
  <si>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</si>
  <si>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</si>
  <si>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</si>
  <si>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</si>
  <si>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</si>
  <si>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</si>
  <si>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</si>
  <si>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</si>
  <si>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</si>
  <si>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</si>
  <si>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</si>
  <si>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</si>
  <si>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</si>
  <si>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</si>
  <si>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</si>
  <si>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</si>
  <si>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</si>
  <si>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</si>
  <si>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</si>
  <si>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</si>
  <si>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</si>
  <si>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</si>
  <si>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</si>
  <si>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</si>
  <si>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</si>
  <si>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</si>
  <si>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</si>
  <si>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</si>
  <si>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</si>
  <si>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</si>
  <si>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</si>
  <si>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</si>
  <si>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</si>
  <si>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</si>
  <si>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</si>
  <si>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</si>
  <si>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</si>
  <si>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</si>
  <si>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</si>
  <si>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</si>
  <si>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</si>
  <si>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</si>
  <si>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</si>
  <si>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</si>
  <si>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</si>
  <si>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</si>
  <si>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</si>
  <si>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</si>
  <si>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</si>
  <si>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</si>
  <si>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</si>
  <si>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</si>
  <si>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</si>
  <si>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</si>
  <si>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</si>
  <si>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</si>
  <si>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</si>
  <si>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</si>
  <si>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</si>
  <si>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</si>
  <si>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</si>
  <si>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</si>
  <si>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</si>
  <si>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</si>
  <si>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</si>
  <si>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</si>
  <si>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</si>
  <si>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</si>
  <si>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</si>
  <si>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</si>
  <si>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</si>
  <si>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</si>
  <si>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</si>
  <si>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</si>
  <si>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</si>
  <si>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</si>
  <si>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</si>
  <si>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</si>
  <si>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</si>
  <si>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</si>
  <si>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</si>
  <si>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</si>
  <si>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</si>
  <si>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</si>
  <si>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</si>
  <si>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</si>
  <si>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</si>
  <si>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</si>
  <si>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</si>
  <si>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</si>
  <si>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</si>
  <si>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</si>
  <si>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</si>
  <si>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</si>
  <si>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</si>
  <si>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</si>
  <si>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</si>
  <si>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</si>
  <si>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</si>
  <si>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</si>
  <si>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</si>
  <si>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</si>
  <si>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</si>
  <si>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</si>
  <si>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</si>
  <si>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</si>
  <si>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</si>
  <si>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</si>
  <si>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</si>
  <si>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</si>
  <si>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</si>
  <si>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</si>
  <si>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</si>
  <si>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</si>
  <si>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</si>
  <si>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</si>
  <si>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</si>
  <si>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</si>
  <si>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</si>
  <si>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</si>
  <si>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</si>
  <si>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</si>
  <si>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</si>
  <si>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</si>
  <si>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</si>
  <si>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</si>
  <si>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</si>
  <si>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</si>
  <si>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</si>
  <si>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</si>
  <si>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</si>
  <si>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</si>
  <si>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</si>
  <si>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</si>
  <si>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</si>
  <si>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</si>
  <si>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</si>
  <si>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</si>
  <si>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</si>
  <si>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</si>
  <si>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</si>
  <si>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</si>
  <si>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</si>
  <si>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</si>
  <si>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</si>
  <si>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</si>
  <si>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</si>
  <si>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</si>
  <si>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</si>
  <si>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</si>
  <si>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</si>
  <si>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</si>
  <si>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</si>
  <si>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</si>
  <si>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</si>
  <si>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</si>
  <si>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</si>
  <si>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</si>
  <si>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</si>
  <si>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</si>
  <si>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</si>
  <si>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</si>
  <si>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</si>
  <si>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</si>
  <si>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</si>
  <si>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</si>
  <si>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</si>
  <si>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</si>
  <si>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</si>
  <si>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</si>
  <si>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</si>
  <si>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</si>
  <si>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</si>
  <si>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</si>
  <si>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</si>
  <si>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</si>
  <si>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</si>
  <si>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</si>
  <si>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</si>
  <si>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</si>
  <si>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</si>
  <si>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</si>
  <si>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</si>
  <si>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</si>
  <si>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</si>
  <si>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</si>
  <si>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</si>
  <si>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</si>
  <si>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</si>
  <si>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</si>
  <si>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</si>
  <si>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</si>
  <si>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</si>
  <si>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</si>
  <si>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</si>
  <si>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</si>
  <si>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</si>
  <si>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</si>
  <si>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</si>
  <si>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</si>
  <si>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</si>
  <si>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</si>
  <si>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</si>
  <si>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</si>
  <si>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</si>
  <si>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</si>
  <si>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</si>
  <si>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</si>
  <si>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</si>
  <si>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</si>
  <si>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</si>
  <si>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</si>
  <si>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</si>
  <si>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</si>
  <si>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</si>
  <si>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</si>
  <si>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</si>
  <si>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</si>
  <si>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</si>
  <si>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</si>
  <si>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</si>
  <si>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</si>
  <si>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</si>
  <si>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</si>
  <si>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</si>
  <si>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</si>
  <si>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</si>
  <si>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</si>
  <si>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</si>
  <si>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</si>
  <si>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</si>
  <si>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</si>
  <si>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</si>
  <si>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</si>
  <si>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</si>
  <si>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</si>
  <si>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</si>
  <si>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</si>
  <si>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</si>
  <si>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</si>
  <si>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</si>
  <si>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</si>
  <si>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</si>
  <si>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</si>
  <si>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</si>
  <si>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</si>
  <si>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</si>
  <si>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</si>
  <si>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</si>
  <si>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</si>
  <si>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</si>
  <si>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</si>
  <si>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</si>
  <si>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</si>
  <si>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</si>
  <si>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</si>
  <si>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</si>
  <si>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</si>
  <si>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</si>
  <si>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</si>
  <si>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</si>
  <si>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</si>
  <si>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</si>
  <si>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</si>
  <si>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</si>
  <si>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</si>
  <si>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</si>
  <si>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</si>
  <si>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</si>
  <si>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</si>
  <si>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</si>
  <si>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</si>
  <si>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</si>
  <si>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</si>
  <si>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</si>
  <si>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</si>
  <si>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</si>
  <si>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</si>
  <si>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</si>
  <si>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</si>
  <si>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</si>
  <si>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</si>
  <si>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</si>
  <si>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</si>
  <si>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</si>
  <si>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</si>
  <si>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</si>
  <si>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</si>
  <si>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</si>
  <si>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</si>
  <si>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</si>
  <si>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</si>
  <si>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</si>
  <si>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</si>
  <si>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</si>
  <si>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</si>
  <si>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</si>
  <si>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</si>
  <si>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</si>
  <si>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</si>
  <si>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</si>
  <si>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</si>
  <si>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</si>
  <si>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</si>
  <si>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</si>
  <si>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</si>
  <si>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</si>
  <si>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</si>
  <si>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</si>
  <si>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</si>
  <si>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</si>
  <si>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</si>
  <si>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</si>
  <si>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</si>
  <si>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</si>
  <si>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</si>
  <si>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</si>
  <si>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</si>
  <si>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</si>
  <si>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</si>
  <si>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</si>
  <si>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</si>
  <si>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</si>
  <si>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</si>
  <si>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</si>
  <si>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</si>
  <si>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</si>
  <si>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</si>
  <si>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</si>
  <si>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</si>
  <si>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</si>
  <si>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</si>
  <si>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</si>
  <si>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</si>
  <si>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</si>
  <si>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</si>
  <si>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</si>
  <si>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</si>
  <si>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</si>
  <si>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</si>
  <si>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</si>
  <si>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</si>
  <si>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</si>
  <si>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</si>
  <si>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</si>
  <si>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</si>
  <si>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</si>
  <si>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</si>
  <si>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</si>
  <si>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</si>
  <si>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</si>
  <si>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</si>
  <si>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</si>
  <si>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</si>
  <si>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</si>
  <si>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</si>
  <si>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</si>
  <si>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</si>
  <si>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</si>
  <si>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</si>
  <si>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</si>
  <si>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</si>
  <si>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</si>
  <si>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</si>
  <si>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</si>
  <si>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</si>
  <si>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</si>
  <si>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</si>
  <si>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</si>
  <si>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</si>
  <si>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</si>
  <si>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</si>
  <si>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</si>
  <si>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</si>
  <si>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</si>
  <si>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</si>
  <si>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</si>
  <si>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</si>
  <si>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</si>
  <si>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</si>
  <si>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</si>
  <si>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</si>
  <si>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</si>
  <si>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</si>
  <si>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</si>
  <si>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</si>
  <si>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</si>
  <si>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</si>
  <si>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</si>
  <si>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</si>
  <si>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</si>
  <si>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</si>
  <si>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</si>
  <si>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</si>
  <si>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</si>
  <si>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</si>
  <si>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</si>
  <si>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</si>
  <si>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</si>
  <si>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</si>
  <si>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</si>
  <si>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</si>
  <si>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</si>
  <si>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</si>
  <si>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</si>
  <si>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</si>
  <si>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</si>
  <si>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</si>
  <si>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</si>
  <si>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</si>
  <si>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</si>
  <si>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</si>
  <si>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</si>
  <si>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</si>
  <si>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</si>
  <si>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</si>
  <si>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</si>
  <si>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</si>
  <si>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</si>
  <si>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</si>
  <si>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</si>
  <si>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</si>
  <si>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</si>
  <si>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</si>
  <si>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</si>
  <si>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</si>
  <si>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</si>
  <si>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</si>
  <si>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</si>
  <si>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</si>
  <si>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</si>
  <si>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</si>
  <si>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</si>
  <si>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</si>
  <si>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</si>
  <si>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</si>
  <si>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</si>
  <si>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</si>
  <si>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</si>
  <si>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</si>
  <si>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</si>
  <si>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</si>
  <si>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</si>
  <si>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</si>
  <si>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</si>
  <si>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</si>
  <si>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</si>
  <si>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</si>
  <si>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</si>
  <si>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</si>
  <si>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</si>
  <si>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</si>
  <si>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</si>
  <si>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</si>
  <si>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</si>
  <si>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</si>
  <si>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</si>
  <si>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</si>
  <si>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</si>
  <si>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</si>
  <si>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</si>
  <si>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</si>
  <si>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</si>
  <si>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</si>
  <si>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</si>
  <si>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</si>
  <si>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</si>
  <si>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</si>
  <si>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</si>
  <si>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</si>
  <si>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</si>
  <si>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</si>
  <si>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</si>
  <si>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</si>
  <si>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</si>
  <si>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</si>
  <si>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</si>
  <si>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</si>
  <si>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</si>
  <si>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</si>
  <si>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</si>
  <si>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</si>
  <si>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</si>
  <si>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</si>
  <si>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</si>
  <si>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</si>
  <si>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</si>
  <si>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</si>
  <si>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</si>
  <si>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</si>
  <si>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</si>
  <si>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</si>
  <si>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</si>
  <si>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</si>
  <si>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</si>
  <si>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</si>
  <si>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</si>
  <si>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</si>
  <si>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</si>
  <si>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</si>
  <si>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</si>
  <si>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</si>
  <si>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</si>
  <si>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</si>
  <si>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</si>
  <si>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</si>
  <si>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</si>
  <si>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</si>
  <si>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</si>
  <si>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</si>
  <si>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</si>
  <si>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</si>
  <si>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</si>
  <si>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</si>
  <si>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</si>
  <si>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</si>
  <si>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</si>
  <si>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</si>
  <si>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</si>
  <si>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</si>
  <si>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</si>
  <si>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</si>
  <si>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</si>
  <si>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</si>
  <si>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</si>
  <si>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</si>
  <si>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</si>
  <si>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</si>
  <si>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</si>
  <si>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</si>
  <si>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</si>
  <si>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</si>
  <si>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</si>
  <si>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</si>
  <si>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</si>
  <si>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</si>
  <si>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</si>
  <si>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</si>
  <si>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</si>
  <si>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</si>
  <si>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</si>
  <si>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</si>
  <si>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</si>
  <si>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</si>
  <si>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</si>
  <si>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</si>
  <si>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</si>
  <si>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</si>
  <si>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</si>
  <si>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</si>
  <si>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</si>
  <si>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</si>
  <si>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</si>
  <si>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</si>
  <si>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</si>
  <si>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</si>
  <si>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</si>
  <si>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</si>
  <si>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</si>
  <si>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</si>
  <si>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</si>
  <si>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</si>
  <si>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</si>
  <si>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</si>
  <si>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</si>
  <si>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</si>
  <si>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</si>
  <si>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</si>
  <si>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</si>
  <si>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</si>
  <si>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</si>
  <si>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</si>
  <si>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</si>
  <si>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</si>
  <si>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</si>
  <si>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</si>
  <si>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</si>
  <si>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</si>
  <si>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</si>
  <si>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</si>
  <si>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</si>
  <si>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</si>
  <si>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</si>
  <si>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</si>
  <si>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</si>
  <si>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</si>
  <si>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</si>
  <si>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</si>
  <si>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</si>
  <si>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</si>
  <si>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</si>
  <si>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</si>
  <si>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</si>
  <si>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</si>
  <si>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</si>
  <si>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</si>
  <si>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</si>
  <si>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</si>
  <si>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</si>
  <si>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</si>
  <si>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</si>
  <si>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</si>
  <si>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</si>
  <si>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</si>
  <si>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</si>
  <si>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</si>
  <si>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</si>
  <si>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</si>
  <si>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</si>
  <si>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</si>
  <si>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</si>
  <si>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</si>
  <si>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</si>
  <si>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</si>
  <si>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</si>
  <si>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</si>
  <si>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</si>
  <si>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</si>
  <si>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</si>
  <si>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</si>
  <si>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</si>
  <si>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</si>
  <si>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</si>
  <si>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</si>
  <si>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</si>
  <si>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</si>
  <si>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</si>
  <si>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</si>
  <si>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</si>
  <si>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</si>
  <si>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</si>
  <si>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</si>
  <si>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</si>
  <si>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</si>
  <si>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</si>
  <si>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</si>
  <si>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</si>
  <si>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</si>
  <si>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</si>
  <si>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</si>
  <si>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</si>
  <si>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</si>
  <si>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</si>
  <si>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</si>
  <si>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</si>
  <si>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</si>
  <si>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</si>
  <si>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</si>
  <si>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</si>
  <si>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</si>
  <si>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</si>
  <si>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</si>
  <si>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</si>
  <si>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</si>
  <si>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</si>
  <si>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</si>
  <si>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</si>
  <si>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</si>
  <si>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</si>
  <si>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</si>
  <si>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</si>
  <si>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</si>
  <si>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</si>
  <si>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</si>
  <si>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</si>
  <si>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</si>
  <si>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</si>
  <si>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</si>
  <si>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</si>
  <si>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</si>
  <si>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</si>
  <si>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</si>
  <si>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</si>
  <si>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</si>
  <si>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</si>
  <si>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</si>
  <si>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</si>
  <si>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</si>
  <si>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</si>
  <si>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</si>
  <si>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</si>
  <si>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</si>
  <si>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</si>
  <si>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</si>
  <si>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</si>
  <si>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</si>
  <si>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</si>
  <si>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</si>
  <si>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</si>
  <si>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</si>
  <si>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</si>
  <si>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</si>
  <si>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</si>
  <si>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</si>
  <si>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</si>
  <si>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</si>
  <si>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</si>
  <si>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</si>
  <si>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</si>
  <si>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</si>
  <si>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</si>
  <si>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</si>
  <si>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</si>
  <si>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</si>
  <si>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</si>
  <si>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</si>
  <si>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</si>
  <si>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</si>
  <si>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</si>
  <si>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</si>
  <si>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</si>
  <si>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</si>
  <si>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</si>
  <si>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</si>
  <si>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</si>
  <si>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</si>
  <si>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</si>
  <si>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</si>
  <si>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</si>
  <si>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</si>
  <si>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</si>
  <si>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</si>
  <si>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</si>
  <si>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</si>
  <si>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</si>
  <si>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</si>
  <si>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</si>
  <si>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</si>
  <si>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</si>
  <si>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</si>
  <si>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</si>
  <si>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</si>
  <si>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</si>
  <si>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</si>
  <si>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</si>
  <si>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</si>
  <si>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</si>
  <si>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</si>
  <si>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</si>
  <si>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</si>
  <si>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</si>
  <si>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</si>
  <si>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</si>
  <si>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</si>
  <si>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</si>
  <si>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</si>
  <si>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</si>
  <si>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</si>
  <si>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</si>
  <si>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</si>
  <si>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</si>
  <si>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</si>
  <si>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</si>
  <si>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</si>
  <si>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</si>
  <si>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</si>
  <si>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</si>
  <si>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</si>
  <si>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</si>
  <si>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</si>
  <si>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</si>
  <si>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</si>
  <si>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</si>
  <si>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</si>
  <si>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</si>
  <si>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</si>
  <si>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</si>
  <si>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</si>
  <si>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</si>
  <si>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</si>
  <si>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</si>
  <si>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</si>
  <si>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</si>
  <si>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</si>
  <si>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</si>
  <si>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</si>
  <si>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</si>
  <si>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</si>
  <si>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</si>
  <si>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</si>
  <si>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</si>
  <si>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</si>
  <si>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</si>
  <si>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</si>
  <si>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</si>
  <si>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</si>
  <si>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</si>
  <si>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</si>
  <si>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</si>
  <si>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</si>
  <si>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</si>
  <si>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</si>
  <si>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</si>
  <si>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</si>
  <si>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</si>
  <si>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</si>
  <si>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</si>
  <si>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</si>
  <si>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</si>
  <si>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</si>
  <si>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</si>
  <si>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</si>
  <si>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</si>
  <si>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</si>
  <si>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</si>
  <si>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</si>
  <si>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</si>
  <si>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</si>
  <si>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</si>
  <si>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</si>
  <si>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</si>
  <si>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</si>
  <si>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</si>
  <si>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</si>
  <si>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</si>
  <si>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</si>
  <si>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</si>
  <si>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</si>
  <si>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</si>
  <si>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</si>
  <si>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</si>
  <si>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</si>
  <si>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</si>
  <si>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</si>
  <si>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</si>
  <si>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</si>
  <si>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</si>
  <si>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</si>
  <si>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</si>
  <si>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</si>
  <si>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</si>
  <si>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</si>
  <si>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</si>
  <si>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</si>
  <si>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</si>
  <si>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</si>
  <si>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</si>
  <si>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</si>
  <si>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</si>
  <si>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</si>
  <si>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</si>
  <si>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</si>
  <si>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</si>
  <si>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</si>
  <si>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</si>
  <si>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</si>
  <si>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</si>
  <si>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</si>
  <si>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</si>
  <si>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</si>
  <si>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</si>
  <si>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</si>
  <si>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</si>
  <si>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</si>
  <si>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</si>
  <si>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</si>
  <si>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</si>
  <si>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</si>
  <si>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</si>
  <si>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</si>
  <si>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</si>
  <si>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</si>
  <si>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</si>
  <si>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</si>
  <si>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</si>
  <si>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</si>
  <si>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</si>
  <si>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</si>
  <si>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</si>
  <si>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</si>
  <si>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</si>
  <si>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</si>
  <si>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</si>
  <si>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</si>
  <si>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</si>
  <si>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</si>
  <si>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</si>
  <si>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</si>
  <si>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</si>
  <si>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</si>
  <si>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</si>
  <si>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</si>
  <si>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</si>
  <si>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</si>
  <si>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</si>
  <si>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</si>
  <si>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</si>
  <si>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</si>
  <si>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</si>
  <si>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</si>
  <si>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</si>
  <si>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</si>
  <si>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</si>
  <si>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</si>
  <si>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</si>
  <si>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</si>
  <si>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</si>
  <si>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</si>
  <si>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</si>
  <si>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</si>
  <si>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</si>
  <si>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</si>
  <si>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</si>
  <si>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</si>
  <si>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</si>
  <si>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</si>
  <si>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</si>
  <si>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</si>
  <si>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</si>
  <si>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</si>
  <si>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</si>
  <si>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</si>
  <si>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</si>
  <si>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</si>
  <si>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</si>
  <si>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</si>
  <si>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</si>
  <si>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</si>
  <si>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</si>
  <si>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</si>
  <si>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</si>
  <si>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</si>
  <si>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</si>
  <si>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</si>
  <si>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</si>
  <si>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</si>
  <si>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</si>
  <si>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</si>
  <si>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</si>
  <si>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</si>
  <si>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</si>
  <si>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</si>
  <si>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</si>
  <si>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</si>
  <si>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</si>
  <si>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</si>
  <si>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</si>
  <si>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</si>
  <si>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</si>
  <si>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</si>
  <si>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</si>
  <si>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</si>
  <si>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</si>
  <si>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</si>
  <si>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</si>
  <si>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</si>
  <si>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</si>
  <si>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</si>
  <si>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</si>
  <si>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</si>
  <si>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</si>
  <si>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</si>
  <si>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</si>
  <si>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</si>
  <si>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</si>
  <si>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</si>
  <si>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</si>
  <si>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</si>
  <si>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</si>
  <si>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</si>
  <si>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</si>
  <si>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</si>
  <si>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</si>
  <si>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</si>
  <si>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</si>
  <si>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</si>
  <si>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</si>
  <si>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</si>
  <si>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</si>
  <si>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</si>
  <si>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</si>
  <si>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</si>
  <si>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</si>
  <si>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</si>
  <si>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</si>
  <si>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</si>
  <si>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</si>
  <si>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</si>
  <si>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</si>
  <si>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</si>
  <si>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</si>
  <si>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</si>
  <si>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</si>
  <si>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</si>
  <si>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</si>
  <si>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</si>
  <si>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</si>
  <si>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</si>
  <si>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</si>
  <si>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</si>
  <si>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</si>
  <si>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</si>
  <si>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</si>
  <si>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</si>
  <si>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</si>
  <si>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</si>
  <si>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</si>
  <si>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</si>
  <si>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</si>
  <si>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</si>
  <si>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</si>
  <si>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</si>
  <si>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</si>
  <si>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</si>
  <si>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</si>
  <si>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</si>
  <si>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</si>
  <si>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</si>
  <si>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</si>
  <si>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</si>
  <si>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</si>
  <si>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</si>
  <si>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</si>
  <si>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</si>
  <si>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</si>
  <si>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</si>
  <si>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</si>
  <si>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</si>
  <si>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</si>
  <si>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</si>
  <si>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</si>
  <si>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</si>
  <si>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</si>
  <si>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</si>
  <si>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</si>
  <si>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</si>
  <si>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</si>
  <si>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</si>
  <si>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</si>
  <si>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</si>
  <si>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</si>
  <si>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</si>
  <si>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</si>
  <si>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</si>
  <si>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</si>
  <si>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</si>
  <si>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</si>
  <si>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</si>
  <si>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</si>
  <si>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</si>
  <si>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</si>
  <si>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</si>
  <si>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</si>
  <si>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</si>
  <si>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</si>
  <si>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</si>
  <si>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</si>
  <si>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</si>
  <si>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</si>
  <si>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</si>
  <si>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</si>
  <si>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</si>
  <si>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</si>
  <si>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</si>
  <si>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</si>
  <si>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</si>
  <si>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</si>
  <si>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</si>
  <si>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</si>
  <si>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</si>
  <si>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</si>
  <si>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</si>
  <si>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</si>
  <si>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</si>
  <si>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</si>
  <si>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</si>
  <si>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</si>
  <si>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</si>
  <si>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</si>
  <si>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</si>
  <si>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</si>
  <si>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</si>
  <si>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</si>
  <si>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</si>
  <si>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</si>
  <si>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</si>
  <si>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</si>
  <si>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</si>
  <si>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</si>
  <si>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</si>
  <si>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</si>
  <si>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</si>
  <si>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</si>
  <si>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</si>
  <si>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</si>
  <si>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</si>
  <si>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</si>
  <si>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</si>
  <si>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</si>
  <si>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</si>
  <si>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</si>
  <si>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</si>
  <si>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</si>
  <si>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</si>
  <si>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</si>
  <si>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</si>
  <si>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</si>
  <si>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</si>
  <si>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</si>
  <si>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</si>
  <si>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</si>
  <si>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</si>
  <si>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</si>
  <si>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</si>
  <si>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</si>
  <si>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</si>
  <si>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</si>
  <si>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</si>
  <si>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</si>
  <si>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</si>
  <si>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</si>
  <si>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</si>
  <si>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</si>
  <si>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</si>
  <si>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</si>
  <si>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</si>
  <si>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</si>
  <si>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</si>
  <si>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</si>
  <si>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</si>
  <si>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</si>
  <si>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</si>
  <si>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</si>
  <si>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</si>
  <si>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</si>
  <si>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</si>
  <si>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</si>
  <si>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</si>
  <si>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</si>
  <si>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</si>
  <si>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</si>
  <si>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</si>
  <si>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</si>
  <si>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</si>
  <si>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</si>
  <si>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</si>
  <si>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</si>
  <si>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</si>
  <si>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</si>
  <si>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</si>
  <si>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</si>
  <si>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</si>
  <si>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</si>
  <si>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</si>
  <si>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</si>
  <si>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</si>
  <si>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</si>
  <si>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</si>
  <si>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</si>
  <si>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</si>
  <si>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</si>
  <si>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</si>
  <si>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</si>
  <si>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</si>
  <si>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</si>
  <si>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</si>
  <si>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</si>
  <si>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</si>
  <si>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</si>
  <si>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</si>
  <si>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</si>
  <si>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</si>
  <si>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</si>
  <si>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</si>
  <si>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</si>
  <si>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</si>
  <si>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</si>
  <si>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</si>
  <si>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</si>
  <si>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</si>
  <si>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</si>
  <si>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</si>
  <si>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</si>
  <si>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</si>
  <si>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</si>
  <si>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</si>
  <si>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</si>
  <si>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</si>
  <si>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</si>
  <si>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</si>
  <si>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</si>
  <si>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</si>
  <si>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</si>
  <si>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</si>
  <si>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</si>
  <si>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</si>
  <si>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</si>
  <si>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</si>
  <si>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</si>
  <si>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</si>
  <si>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</si>
  <si>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</si>
  <si>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</si>
  <si>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</si>
  <si>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</si>
  <si>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</si>
  <si>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</si>
  <si>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</si>
  <si>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</si>
  <si>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</si>
  <si>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</si>
  <si>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</si>
  <si>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</si>
  <si>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</si>
  <si>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</si>
  <si>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</si>
  <si>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</si>
  <si>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</si>
  <si>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</si>
  <si>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</si>
  <si>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</si>
  <si>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</si>
  <si>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</si>
  <si>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</si>
  <si>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</si>
  <si>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</si>
  <si>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</si>
  <si>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</si>
  <si>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</si>
  <si>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</si>
  <si>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</si>
  <si>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</si>
  <si>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</si>
  <si>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</si>
  <si>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</si>
  <si>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</si>
  <si>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</si>
  <si>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</si>
  <si>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</si>
  <si>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</si>
  <si>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</si>
  <si>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</si>
  <si>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</si>
  <si>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</si>
  <si>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</si>
  <si>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</si>
  <si>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</si>
  <si>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</si>
  <si>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</si>
  <si>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</si>
  <si>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</si>
  <si>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</si>
  <si>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</si>
  <si>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</si>
  <si>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</si>
  <si>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</si>
  <si>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</si>
  <si>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</si>
  <si>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</si>
  <si>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</si>
  <si>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</si>
  <si>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</si>
  <si>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</si>
  <si>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</si>
  <si>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</si>
  <si>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</si>
  <si>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</si>
  <si>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</si>
  <si>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</si>
  <si>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</si>
  <si>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</si>
  <si>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</si>
  <si>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</si>
  <si>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</si>
  <si>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</si>
  <si>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</si>
  <si>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</si>
  <si>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</si>
  <si>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</si>
  <si>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</si>
  <si>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</si>
  <si>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</si>
  <si>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</si>
  <si>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</si>
  <si>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</si>
  <si>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</si>
  <si>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</si>
  <si>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</si>
  <si>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</si>
  <si>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</si>
  <si>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</si>
  <si>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</si>
  <si>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</si>
  <si>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</si>
  <si>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</si>
  <si>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</si>
  <si>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</si>
  <si>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</si>
  <si>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</si>
  <si>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</si>
  <si>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</si>
  <si>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</si>
  <si>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</si>
  <si>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</si>
  <si>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</si>
  <si>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</si>
  <si>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</si>
  <si>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</si>
  <si>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</si>
  <si>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</si>
  <si>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</si>
  <si>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</si>
  <si>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</si>
  <si>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</si>
  <si>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</si>
  <si>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</si>
  <si>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</si>
  <si>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</si>
  <si>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</si>
  <si>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</si>
  <si>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</si>
  <si>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</si>
  <si>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</si>
  <si>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</si>
  <si>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</si>
  <si>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</si>
  <si>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</si>
  <si>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</si>
  <si>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</si>
  <si>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</si>
  <si>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</si>
  <si>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</si>
  <si>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</si>
  <si>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</si>
  <si>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</si>
  <si>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</si>
  <si>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</si>
  <si>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</si>
  <si>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</si>
  <si>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</si>
  <si>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</si>
  <si>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</si>
  <si>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</si>
  <si>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</si>
  <si>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</si>
  <si>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</si>
  <si>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</si>
  <si>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</si>
  <si>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</si>
  <si>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</si>
  <si>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</si>
  <si>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</si>
  <si>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</si>
  <si>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</si>
  <si>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</si>
  <si>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</si>
  <si>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</si>
  <si>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</si>
  <si>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</si>
  <si>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</si>
  <si>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</si>
  <si>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</si>
  <si>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</si>
  <si>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</si>
  <si>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</si>
  <si>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</si>
  <si>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</si>
  <si>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</si>
  <si>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</si>
  <si>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</si>
  <si>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</si>
  <si>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</si>
  <si>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</si>
  <si>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</si>
  <si>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</si>
  <si>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</si>
  <si>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</si>
  <si>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</si>
  <si>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</si>
  <si>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</si>
  <si>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</si>
  <si>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</si>
  <si>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</si>
  <si>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</si>
  <si>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</si>
  <si>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</si>
  <si>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</si>
  <si>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</si>
  <si>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</si>
  <si>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</si>
  <si>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</si>
  <si>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</si>
  <si>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</si>
  <si>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</si>
  <si>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</si>
  <si>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</si>
  <si>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</si>
  <si>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</si>
  <si>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</si>
  <si>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</si>
  <si>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</si>
  <si>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</si>
  <si>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</si>
  <si>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</si>
  <si>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</si>
  <si>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</si>
  <si>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</si>
  <si>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</si>
  <si>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</si>
  <si>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</si>
  <si>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</si>
  <si>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</si>
  <si>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</si>
  <si>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</si>
  <si>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</si>
  <si>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</si>
  <si>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</si>
  <si>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</si>
  <si>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</si>
  <si>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</si>
  <si>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</si>
  <si>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</si>
  <si>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</si>
  <si>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</si>
  <si>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</si>
  <si>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</si>
  <si>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</si>
  <si>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</si>
  <si>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</si>
  <si>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</si>
  <si>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</si>
  <si>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</si>
  <si>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</si>
  <si>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</si>
  <si>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</si>
  <si>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</si>
  <si>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</si>
  <si>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</si>
  <si>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</si>
  <si>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</si>
  <si>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</si>
  <si>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</si>
  <si>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</si>
  <si>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</si>
  <si>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</si>
  <si>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</si>
  <si>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</si>
  <si>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</si>
  <si>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</si>
  <si>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</si>
  <si>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</si>
  <si>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</si>
  <si>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</si>
  <si>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</si>
  <si>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</si>
  <si>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</si>
  <si>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</si>
  <si>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</si>
  <si>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</si>
  <si>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</si>
  <si>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</si>
  <si>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</si>
  <si>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</si>
  <si>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</si>
  <si>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</si>
  <si>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</si>
  <si>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</si>
  <si>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</si>
  <si>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</si>
  <si>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</si>
  <si>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</si>
  <si>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</si>
  <si>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</si>
  <si>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</si>
  <si>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</si>
  <si>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</si>
  <si>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</si>
  <si>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</si>
  <si>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</si>
  <si>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</si>
  <si>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</si>
  <si>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</si>
  <si>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</si>
  <si>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</si>
  <si>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</si>
  <si>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</si>
  <si>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</si>
  <si>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</si>
  <si>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</si>
  <si>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</si>
  <si>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</si>
  <si>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</si>
  <si>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</si>
  <si>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</si>
  <si>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</si>
  <si>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</si>
  <si>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</si>
  <si>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</si>
  <si>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</si>
  <si>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</si>
  <si>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</si>
  <si>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</si>
  <si>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</si>
  <si>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</si>
  <si>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</si>
  <si>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</si>
  <si>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</si>
  <si>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</si>
  <si>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</si>
  <si>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</si>
  <si>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</si>
  <si>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</si>
  <si>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</si>
  <si>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</si>
  <si>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</si>
  <si>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</si>
  <si>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</si>
  <si>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</si>
  <si>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</si>
  <si>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</si>
  <si>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</si>
  <si>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</si>
  <si>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</si>
  <si>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</si>
  <si>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</si>
  <si>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</si>
  <si>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</si>
  <si>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</si>
  <si>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</si>
  <si>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</si>
  <si>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</si>
  <si>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</si>
  <si>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</si>
  <si>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</si>
  <si>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</si>
  <si>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</si>
  <si>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</si>
  <si>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</si>
  <si>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</si>
  <si>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</si>
  <si>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</si>
  <si>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</si>
  <si>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</si>
  <si>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</si>
  <si>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</si>
  <si>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</si>
  <si>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</si>
  <si>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</si>
  <si>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</si>
  <si>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</si>
  <si>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</si>
  <si>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</si>
  <si>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</si>
  <si>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</si>
  <si>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</si>
  <si>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</si>
  <si>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</si>
  <si>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</si>
  <si>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</si>
  <si>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</si>
  <si>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</si>
  <si>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</si>
  <si>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</si>
  <si>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</si>
  <si>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</si>
  <si>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</si>
  <si>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</si>
  <si>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</si>
  <si>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</si>
  <si>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</si>
  <si>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</si>
  <si>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</si>
  <si>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</si>
  <si>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</si>
  <si>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</si>
  <si>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</si>
  <si>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</si>
  <si>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</si>
  <si>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</si>
  <si>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</si>
  <si>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</si>
  <si>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</si>
  <si>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</si>
  <si>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</si>
  <si>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</si>
  <si>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</si>
  <si>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</si>
  <si>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</si>
  <si>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</si>
  <si>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</si>
  <si>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</si>
  <si>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</si>
  <si>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</si>
  <si>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</si>
  <si>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</si>
  <si>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</si>
  <si>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</si>
  <si>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</si>
  <si>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</si>
  <si>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</si>
  <si>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</si>
  <si>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</si>
  <si>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</si>
  <si>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</si>
  <si>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</si>
  <si>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</si>
  <si>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</si>
  <si>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</si>
  <si>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</si>
  <si>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</si>
  <si>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</si>
  <si>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</si>
  <si>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</si>
  <si>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</si>
  <si>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</si>
  <si>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</si>
  <si>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</si>
  <si>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</si>
  <si>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</si>
  <si>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</si>
  <si>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</si>
  <si>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</si>
  <si>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</si>
  <si>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</si>
  <si>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</si>
  <si>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</si>
  <si>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</si>
  <si>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</si>
  <si>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</si>
  <si>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</si>
  <si>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</si>
  <si>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</si>
  <si>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</si>
  <si>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</si>
  <si>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</si>
  <si>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</si>
  <si>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</si>
  <si>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</si>
  <si>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</si>
  <si>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</si>
  <si>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</si>
  <si>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</si>
  <si>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</si>
  <si>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</si>
  <si>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</si>
  <si>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</si>
  <si>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</si>
  <si>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</si>
  <si>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</si>
  <si>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</si>
  <si>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</si>
  <si>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</si>
  <si>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</si>
  <si>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</si>
  <si>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</si>
  <si>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</si>
  <si>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</si>
  <si>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</si>
  <si>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</si>
  <si>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</si>
  <si>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</si>
  <si>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</si>
  <si>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</si>
  <si>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</si>
  <si>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</si>
  <si>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</si>
  <si>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</si>
  <si>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</si>
  <si>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</si>
  <si>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</si>
  <si>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</si>
  <si>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</si>
  <si>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</si>
  <si>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</si>
  <si>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</si>
  <si>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</si>
  <si>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</si>
  <si>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</si>
  <si>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</si>
  <si>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</si>
  <si>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</si>
  <si>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</si>
  <si>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</si>
  <si>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</si>
  <si>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</si>
  <si>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</si>
  <si>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</si>
  <si>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</si>
  <si>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</si>
  <si>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</si>
  <si>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</si>
  <si>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</si>
  <si>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</si>
  <si>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</si>
  <si>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</si>
  <si>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</si>
  <si>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</si>
  <si>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</si>
  <si>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</si>
  <si>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</si>
  <si>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</si>
  <si>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</si>
  <si>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</si>
  <si>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</si>
  <si>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</si>
  <si>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</si>
  <si>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</si>
  <si>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</si>
  <si>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</si>
  <si>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</si>
  <si>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</si>
  <si>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</si>
  <si>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</si>
  <si>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</si>
  <si>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</si>
  <si>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</si>
  <si>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</si>
  <si>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</si>
  <si>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</si>
  <si>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</si>
  <si>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</si>
  <si>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</si>
  <si>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</si>
  <si>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</si>
  <si>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</si>
  <si>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</si>
  <si>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</si>
  <si>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</si>
  <si>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</si>
  <si>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</si>
  <si>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</si>
  <si>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</si>
  <si>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</si>
  <si>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</si>
  <si>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</si>
  <si>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</si>
  <si>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</si>
  <si>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</si>
  <si>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</si>
  <si>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</si>
  <si>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</si>
  <si>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</si>
  <si>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</si>
  <si>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</si>
  <si>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</si>
  <si>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</si>
  <si>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</si>
  <si>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</si>
  <si>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</si>
  <si>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</si>
  <si>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</si>
  <si>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</si>
  <si>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</si>
  <si>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</si>
  <si>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</si>
  <si>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</si>
  <si>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</si>
  <si>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</si>
  <si>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</si>
  <si>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</si>
  <si>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</si>
  <si>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</si>
  <si>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</si>
  <si>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</si>
  <si>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</si>
  <si>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</si>
  <si>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</si>
  <si>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</si>
  <si>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</si>
  <si>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</si>
  <si>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</si>
  <si>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</si>
  <si>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</si>
  <si>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</si>
  <si>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</si>
  <si>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</si>
  <si>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</si>
  <si>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</si>
  <si>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</si>
  <si>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</si>
  <si>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</si>
  <si>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</si>
  <si>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</si>
  <si>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</si>
  <si>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</si>
  <si>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</si>
  <si>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</si>
  <si>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</si>
  <si>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</si>
  <si>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</si>
  <si>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</si>
  <si>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</si>
  <si>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</si>
  <si>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</si>
  <si>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</si>
  <si>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</si>
  <si>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</si>
  <si>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</si>
  <si>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</si>
  <si>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</si>
  <si>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</si>
  <si>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</si>
  <si>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</si>
  <si>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</si>
  <si>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</si>
  <si>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</si>
  <si>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</si>
  <si>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</si>
  <si>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</si>
  <si>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</si>
  <si>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</si>
  <si>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</si>
  <si>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</si>
  <si>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</si>
  <si>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</si>
  <si>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</si>
  <si>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</si>
  <si>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</si>
  <si>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</si>
  <si>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</si>
  <si>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</si>
  <si>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</si>
  <si>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</si>
  <si>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</si>
  <si>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</si>
  <si>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</si>
  <si>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</si>
  <si>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</si>
  <si>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</si>
  <si>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</si>
  <si>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</si>
  <si>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</si>
  <si>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</si>
  <si>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</si>
  <si>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</si>
  <si>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</si>
  <si>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</si>
  <si>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</si>
  <si>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</si>
  <si>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</si>
  <si>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</si>
  <si>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</si>
  <si>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</si>
  <si>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</si>
  <si>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</si>
  <si>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</si>
  <si>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</si>
  <si>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</si>
  <si>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</si>
  <si>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</si>
  <si>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</si>
  <si>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</si>
  <si>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</si>
  <si>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</si>
  <si>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</si>
  <si>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</si>
  <si>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</si>
  <si>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</si>
  <si>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</si>
  <si>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</si>
  <si>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</si>
  <si>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</si>
  <si>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</si>
  <si>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</si>
  <si>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</si>
  <si>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</si>
  <si>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</si>
  <si>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</si>
  <si>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</si>
  <si>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</si>
  <si>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</si>
  <si>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</si>
  <si>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</si>
  <si>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</si>
  <si>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</si>
  <si>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</si>
  <si>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</si>
  <si>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</si>
  <si>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</si>
  <si>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</si>
  <si>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</si>
  <si>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</si>
  <si>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</si>
  <si>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</si>
  <si>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</si>
  <si>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</si>
  <si>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</si>
  <si>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</si>
  <si>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</si>
  <si>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</si>
  <si>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</si>
  <si>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</si>
  <si>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</si>
  <si>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</si>
  <si>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</si>
  <si>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</si>
  <si>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</si>
  <si>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</si>
  <si>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</si>
  <si>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</si>
  <si>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</si>
  <si>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</si>
  <si>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</si>
  <si>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</si>
  <si>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</si>
  <si>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</si>
  <si>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</si>
  <si>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</si>
  <si>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</si>
  <si>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</si>
  <si>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</si>
  <si>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</si>
  <si>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</si>
  <si>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</si>
  <si>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</si>
  <si>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</si>
  <si>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</si>
  <si>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</si>
  <si>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</si>
  <si>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</si>
  <si>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</si>
  <si>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</si>
  <si>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</si>
  <si>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</si>
  <si>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</si>
  <si>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</si>
  <si>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</si>
  <si>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</si>
  <si>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</si>
  <si>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</si>
  <si>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</si>
  <si>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</si>
  <si>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</si>
  <si>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</si>
  <si>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</si>
  <si>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</si>
  <si>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</si>
  <si>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</si>
  <si>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</si>
  <si>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</si>
  <si>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</si>
  <si>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</si>
  <si>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</si>
  <si>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</si>
  <si>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</si>
  <si>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</si>
  <si>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</si>
  <si>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</si>
  <si>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</si>
  <si>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</si>
  <si>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</si>
  <si>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</si>
  <si>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</si>
  <si>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</si>
  <si>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</si>
  <si>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</si>
  <si>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</si>
  <si>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</si>
  <si>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</si>
  <si>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</si>
  <si>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</si>
  <si>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</si>
  <si>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</si>
  <si>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</si>
  <si>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</si>
  <si>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</si>
  <si>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</si>
  <si>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</si>
  <si>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</si>
  <si>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</si>
  <si>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</si>
  <si>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</si>
  <si>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</si>
  <si>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</si>
  <si>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</si>
  <si>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</si>
  <si>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</si>
  <si>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</si>
  <si>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</si>
  <si>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</si>
  <si>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</si>
  <si>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</si>
  <si>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</si>
  <si>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</si>
  <si>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</si>
  <si>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</si>
  <si>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</si>
  <si>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</si>
  <si>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</si>
  <si>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</si>
  <si>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</si>
  <si>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</si>
  <si>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</si>
  <si>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</si>
  <si>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</si>
  <si>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</si>
  <si>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</si>
  <si>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</si>
  <si>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</si>
  <si>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</si>
  <si>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</si>
  <si>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</si>
  <si>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</si>
  <si>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</si>
  <si>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</si>
  <si>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</si>
  <si>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</si>
  <si>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</si>
  <si>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</si>
  <si>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</si>
  <si>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</si>
  <si>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</si>
  <si>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</si>
  <si>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</si>
  <si>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</si>
  <si>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</si>
  <si>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</si>
  <si>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</si>
  <si>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</si>
  <si>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</si>
  <si>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</si>
  <si>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</si>
  <si>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</si>
  <si>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</si>
  <si>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</si>
  <si>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</si>
  <si>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</si>
  <si>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</si>
  <si>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</si>
  <si>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</si>
  <si>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</si>
  <si>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</si>
  <si>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</si>
  <si>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</si>
  <si>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</si>
  <si>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</si>
  <si>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</si>
  <si>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</si>
  <si>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</si>
  <si>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</si>
  <si>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</si>
  <si>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</si>
  <si>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</si>
  <si>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</si>
  <si>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</si>
  <si>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</si>
  <si>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</si>
  <si>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</si>
  <si>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</si>
  <si>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</si>
  <si>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</si>
  <si>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</si>
  <si>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</si>
  <si>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</si>
  <si>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</si>
  <si>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</si>
  <si>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</si>
  <si>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</si>
  <si>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</si>
  <si>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</si>
  <si>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</si>
  <si>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</si>
  <si>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</si>
  <si>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</si>
  <si>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</si>
  <si>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</si>
  <si>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</si>
  <si>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</si>
  <si>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</si>
  <si>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</si>
  <si>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</si>
  <si>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</si>
  <si>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</si>
  <si>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</si>
  <si>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</si>
  <si>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</si>
  <si>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</si>
  <si>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</si>
  <si>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</si>
  <si>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</si>
  <si>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</si>
  <si>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</si>
  <si>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</si>
  <si>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</si>
  <si>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</si>
  <si>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</si>
  <si>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</si>
  <si>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</si>
  <si>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</si>
  <si>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</si>
  <si>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</si>
  <si>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</si>
  <si>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</si>
  <si>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</si>
  <si>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</si>
  <si>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</si>
  <si>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</si>
  <si>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</si>
  <si>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</si>
  <si>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</si>
  <si>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</si>
  <si>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</si>
  <si>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</si>
  <si>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</si>
  <si>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</si>
  <si>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</si>
  <si>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</si>
  <si>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</si>
  <si>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</si>
  <si>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</si>
  <si>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</si>
  <si>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</si>
  <si>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</si>
  <si>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</si>
  <si>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</si>
  <si>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</si>
  <si>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</si>
  <si>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</si>
  <si>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</si>
  <si>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</si>
  <si>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</si>
  <si>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</si>
  <si>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</si>
  <si>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</si>
  <si>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</si>
  <si>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</si>
  <si>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</si>
  <si>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</si>
  <si>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</si>
  <si>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</si>
  <si>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</si>
  <si>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</si>
  <si>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</si>
  <si>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</si>
  <si>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</si>
  <si>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</si>
  <si>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</si>
  <si>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</si>
  <si>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</si>
  <si>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</si>
  <si>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</si>
  <si>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</si>
  <si>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</si>
  <si>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</si>
  <si>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</si>
  <si>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</si>
  <si>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</si>
  <si>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</si>
  <si>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</si>
  <si>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</si>
  <si>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</si>
  <si>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</si>
  <si>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</si>
  <si>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</si>
  <si>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</si>
  <si>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</si>
  <si>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</si>
  <si>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</si>
  <si>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</si>
  <si>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</si>
  <si>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</si>
  <si>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</si>
  <si>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</si>
  <si>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</si>
  <si>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</si>
  <si>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</si>
  <si>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</si>
  <si>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</si>
  <si>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</si>
  <si>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</si>
  <si>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</si>
  <si>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</si>
  <si>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</si>
  <si>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</si>
  <si>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</si>
  <si>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</si>
  <si>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</si>
  <si>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</si>
  <si>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</si>
  <si>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</si>
  <si>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</si>
  <si>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</si>
  <si>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</si>
  <si>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</si>
  <si>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</si>
  <si>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</si>
  <si>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</si>
  <si>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</si>
  <si>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</si>
  <si>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</si>
  <si>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</si>
  <si>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</si>
  <si>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</si>
  <si>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</si>
  <si>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</si>
  <si>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</si>
  <si>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</si>
  <si>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</si>
  <si>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</si>
  <si>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</si>
  <si>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</si>
  <si>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</si>
  <si>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</si>
  <si>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</si>
  <si>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</si>
  <si>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</si>
  <si>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</si>
  <si>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</si>
  <si>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</si>
  <si>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</si>
  <si>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</si>
  <si>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</si>
  <si>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</si>
  <si>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</si>
  <si>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</si>
  <si>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</si>
  <si>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</si>
  <si>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</si>
  <si>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</si>
  <si>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</si>
  <si>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</si>
  <si>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</si>
  <si>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</si>
  <si>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</si>
  <si>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</si>
  <si>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</si>
  <si>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</si>
  <si>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</si>
  <si>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</si>
  <si>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</si>
  <si>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</si>
  <si>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</si>
  <si>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</si>
  <si>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</si>
  <si>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</si>
  <si>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</si>
  <si>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</si>
  <si>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</si>
  <si>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</si>
  <si>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</si>
  <si>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</si>
  <si>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</si>
  <si>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</si>
  <si>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</si>
  <si>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</si>
  <si>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</si>
  <si>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</si>
  <si>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</si>
  <si>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</si>
  <si>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</si>
  <si>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</si>
  <si>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</si>
  <si>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</si>
  <si>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</si>
  <si>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</si>
  <si>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</si>
  <si>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</si>
  <si>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</si>
  <si>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</si>
  <si>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</si>
  <si>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</si>
  <si>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</si>
  <si>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</si>
  <si>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</si>
  <si>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</si>
  <si>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</si>
  <si>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</si>
  <si>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</si>
  <si>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</si>
  <si>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</si>
  <si>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</si>
  <si>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</si>
  <si>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</si>
  <si>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</si>
  <si>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</si>
  <si>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</si>
  <si>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</si>
  <si>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</si>
  <si>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</si>
  <si>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</si>
  <si>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</si>
  <si>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</si>
  <si>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</si>
  <si>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</si>
  <si>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</si>
  <si>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</si>
  <si>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</si>
  <si>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</si>
  <si>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</si>
  <si>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</si>
  <si>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</si>
  <si>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</si>
  <si>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</si>
  <si>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</si>
  <si>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</si>
  <si>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</si>
  <si>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</si>
  <si>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</si>
  <si>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</si>
  <si>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</si>
  <si>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</si>
  <si>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</si>
  <si>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</si>
  <si>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</si>
  <si>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</si>
  <si>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</si>
  <si>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</si>
  <si>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</si>
  <si>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</si>
  <si>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</si>
  <si>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</si>
  <si>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</si>
  <si>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</si>
  <si>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</si>
  <si>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</si>
  <si>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</si>
  <si>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</si>
  <si>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</si>
  <si>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</si>
  <si>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</si>
  <si>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</si>
  <si>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</si>
  <si>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</si>
  <si>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</si>
  <si>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</si>
  <si>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</si>
  <si>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</si>
  <si>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</si>
  <si>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</si>
  <si>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</si>
  <si>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</si>
  <si>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</si>
  <si>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</si>
  <si>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</si>
  <si>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</si>
  <si>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</si>
  <si>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</si>
  <si>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</si>
  <si>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</si>
  <si>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</si>
  <si>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</si>
  <si>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</si>
  <si>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</si>
  <si>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</si>
  <si>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</si>
  <si>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</si>
  <si>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</si>
  <si>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</si>
  <si>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</si>
  <si>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</si>
  <si>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</si>
  <si>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</si>
  <si>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</si>
  <si>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</si>
  <si>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</si>
  <si>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</si>
  <si>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</si>
  <si>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</si>
  <si>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</si>
  <si>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</si>
  <si>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</si>
  <si>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</si>
  <si>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</si>
  <si>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</si>
  <si>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</si>
  <si>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</si>
  <si>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</si>
  <si>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</si>
  <si>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</si>
  <si>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</si>
  <si>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</si>
  <si>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</si>
  <si>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</si>
  <si>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</si>
  <si>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</si>
  <si>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</si>
  <si>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</si>
  <si>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</si>
  <si>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</si>
  <si>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</si>
  <si>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</si>
  <si>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</si>
  <si>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</si>
  <si>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</si>
  <si>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</si>
  <si>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</si>
  <si>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</si>
  <si>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</si>
  <si>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</si>
  <si>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</si>
  <si>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</si>
  <si>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</si>
  <si>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</si>
  <si>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</si>
  <si>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</si>
  <si>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</si>
  <si>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</si>
  <si>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</si>
  <si>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</si>
  <si>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</si>
  <si>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</si>
  <si>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</si>
  <si>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</si>
  <si>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</si>
  <si>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</si>
  <si>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</si>
  <si>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</si>
  <si>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</si>
  <si>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</si>
  <si>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</si>
  <si>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</si>
  <si>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</si>
  <si>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</si>
  <si>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</si>
  <si>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</si>
  <si>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</si>
  <si>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</si>
  <si>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</si>
  <si>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</si>
  <si>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</si>
  <si>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</si>
  <si>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</si>
  <si>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</si>
  <si>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</si>
  <si>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</si>
  <si>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</si>
  <si>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</si>
  <si>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</si>
  <si>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</si>
  <si>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</si>
  <si>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</si>
  <si>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</si>
  <si>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</si>
  <si>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</si>
  <si>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</si>
  <si>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</si>
  <si>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</si>
  <si>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</si>
  <si>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</si>
  <si>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</si>
  <si>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</si>
  <si>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</si>
  <si>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</si>
  <si>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</si>
  <si>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</si>
  <si>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</si>
  <si>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</si>
  <si>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</si>
  <si>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</si>
  <si>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</si>
  <si>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</si>
  <si>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</si>
  <si>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</si>
  <si>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</si>
  <si>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</si>
  <si>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</si>
  <si>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</si>
  <si>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</si>
  <si>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</si>
  <si>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</si>
  <si>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</si>
  <si>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</si>
  <si>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</si>
  <si>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</si>
  <si>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</si>
  <si>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</si>
  <si>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</si>
  <si>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</si>
  <si>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</si>
  <si>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</si>
  <si>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</si>
  <si>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</si>
  <si>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</si>
  <si>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</si>
  <si>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</si>
  <si>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</si>
  <si>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</si>
  <si>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</si>
  <si>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</si>
  <si>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</si>
  <si>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</si>
  <si>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</si>
  <si>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</si>
  <si>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</si>
  <si>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</si>
  <si>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</si>
  <si>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</si>
  <si>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</si>
  <si>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</si>
  <si>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</si>
  <si>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</si>
  <si>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</si>
  <si>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</si>
  <si>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</si>
  <si>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</si>
  <si>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</si>
  <si>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</si>
  <si>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</si>
  <si>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</si>
  <si>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</si>
  <si>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</si>
  <si>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</si>
  <si>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</si>
  <si>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</si>
  <si>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</si>
  <si>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</si>
  <si>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</si>
  <si>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</si>
  <si>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</si>
  <si>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</si>
  <si>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</si>
  <si>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</si>
  <si>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</si>
  <si>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</si>
  <si>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</si>
  <si>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</si>
  <si>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</si>
  <si>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</si>
  <si>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</si>
  <si>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</si>
  <si>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</si>
  <si>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</si>
  <si>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</si>
  <si>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</si>
  <si>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</si>
  <si>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</si>
  <si>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</si>
  <si>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</si>
  <si>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</si>
  <si>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</si>
  <si>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</si>
  <si>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</si>
  <si>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</si>
  <si>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</si>
  <si>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</si>
  <si>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</si>
  <si>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</si>
  <si>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</si>
  <si>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</si>
  <si>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</si>
  <si>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</si>
  <si>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</si>
  <si>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</si>
  <si>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</si>
  <si>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</si>
  <si>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</si>
  <si>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</si>
  <si>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</si>
  <si>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</si>
  <si>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</si>
  <si>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</si>
  <si>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</si>
  <si>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</si>
  <si>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</si>
  <si>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</si>
  <si>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</si>
  <si>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</si>
  <si>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</si>
  <si>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</si>
  <si>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</si>
  <si>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</si>
  <si>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</si>
  <si>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</si>
  <si>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</si>
  <si>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</si>
  <si>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</si>
  <si>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</si>
  <si>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</si>
  <si>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</si>
  <si>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</si>
  <si>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</si>
  <si>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</si>
  <si>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</si>
  <si>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</si>
  <si>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</si>
  <si>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</si>
  <si>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</si>
  <si>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</si>
  <si>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</si>
  <si>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</si>
  <si>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</si>
  <si>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</si>
  <si>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</si>
  <si>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</si>
  <si>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</si>
  <si>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</si>
  <si>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</si>
  <si>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</si>
  <si>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</si>
  <si>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</si>
  <si>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</si>
  <si>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</si>
  <si>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</si>
  <si>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</si>
  <si>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</si>
  <si>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</si>
  <si>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</si>
  <si>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</si>
  <si>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</si>
  <si>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</si>
  <si>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</si>
  <si>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</si>
  <si>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</si>
  <si>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</si>
  <si>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</si>
  <si>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</si>
  <si>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</si>
  <si>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</si>
  <si>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</si>
  <si>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</si>
  <si>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</si>
  <si>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</si>
  <si>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</si>
  <si>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</si>
  <si>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</si>
  <si>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</si>
  <si>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</si>
  <si>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</si>
  <si>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</si>
  <si>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</si>
  <si>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</si>
  <si>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</si>
  <si>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</si>
  <si>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</si>
  <si>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</si>
  <si>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</si>
  <si>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</si>
  <si>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</si>
  <si>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</si>
  <si>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</si>
  <si>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</si>
  <si>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</si>
  <si>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</si>
  <si>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</si>
  <si>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</si>
  <si>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</si>
  <si>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</si>
  <si>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</si>
  <si>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</si>
  <si>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</si>
  <si>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</si>
  <si>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</si>
  <si>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</si>
  <si>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</si>
  <si>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</si>
  <si>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</si>
  <si>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</si>
  <si>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</si>
  <si>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</si>
  <si>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</si>
  <si>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</si>
  <si>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</si>
  <si>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</si>
  <si>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</si>
  <si>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</si>
  <si>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</si>
  <si>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</si>
  <si>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</si>
  <si>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</si>
  <si>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</si>
  <si>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</si>
  <si>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</si>
  <si>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</si>
  <si>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</si>
  <si>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</si>
  <si>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</si>
  <si>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</si>
  <si>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</si>
  <si>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</si>
  <si>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</si>
  <si>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</si>
  <si>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</si>
  <si>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</si>
  <si>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</si>
  <si>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</si>
  <si>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</si>
  <si>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</si>
  <si>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</si>
  <si>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</si>
  <si>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</si>
  <si>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</si>
  <si>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</si>
  <si>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</si>
  <si>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</si>
  <si>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</si>
  <si>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</si>
  <si>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</si>
  <si>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</si>
  <si>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</si>
  <si>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</si>
  <si>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</si>
  <si>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</si>
  <si>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</si>
  <si>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</si>
  <si>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</si>
  <si>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</si>
  <si>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</si>
  <si>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</si>
  <si>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</si>
  <si>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</si>
  <si>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</si>
  <si>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</si>
  <si>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</si>
  <si>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</si>
  <si>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</si>
  <si>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</si>
  <si>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</si>
  <si>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</si>
  <si>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</si>
  <si>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</si>
  <si>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</si>
  <si>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</si>
  <si>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</si>
  <si>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</si>
  <si>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</si>
  <si>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</si>
  <si>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</si>
  <si>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</si>
  <si>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</si>
  <si>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</si>
  <si>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</si>
  <si>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</si>
  <si>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</si>
  <si>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</si>
  <si>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</si>
  <si>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</si>
  <si>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</si>
  <si>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</si>
  <si>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</si>
  <si>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</si>
  <si>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</si>
  <si>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</si>
  <si>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</si>
  <si>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</si>
  <si>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</si>
  <si>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</si>
  <si>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</si>
  <si>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</si>
  <si>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</si>
  <si>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</si>
  <si>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</si>
  <si>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</si>
  <si>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</si>
  <si>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</si>
  <si>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</si>
  <si>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</si>
  <si>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</si>
  <si>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</si>
  <si>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</si>
  <si>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</si>
  <si>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</si>
  <si>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</si>
  <si>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</si>
  <si>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</si>
  <si>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</si>
  <si>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</si>
  <si>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</si>
  <si>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</si>
  <si>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</si>
  <si>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</si>
  <si>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</si>
  <si>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</si>
  <si>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</si>
  <si>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</si>
  <si>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</si>
  <si>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</si>
  <si>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</si>
  <si>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</si>
  <si>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</si>
  <si>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</si>
  <si>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</si>
  <si>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</si>
  <si>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</si>
  <si>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</si>
  <si>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</si>
  <si>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</si>
  <si>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</si>
  <si>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</si>
  <si>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</si>
  <si>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</si>
  <si>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</si>
  <si>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</si>
  <si>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</si>
  <si>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</si>
  <si>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</si>
  <si>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</si>
  <si>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</si>
  <si>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</si>
  <si>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</si>
  <si>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</si>
  <si>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</si>
  <si>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</si>
  <si>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</si>
  <si>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</si>
  <si>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</si>
  <si>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</si>
  <si>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</si>
  <si>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</si>
  <si>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</si>
  <si>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</si>
  <si>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</si>
  <si>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</si>
  <si>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</si>
  <si>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</si>
  <si>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</si>
  <si>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</si>
  <si>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</si>
  <si>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</si>
  <si>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</si>
  <si>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</si>
  <si>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</si>
  <si>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</si>
  <si>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</si>
  <si>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</si>
  <si>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</si>
  <si>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</si>
  <si>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</si>
  <si>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</si>
  <si>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</si>
  <si>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</si>
  <si>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</si>
  <si>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</si>
  <si>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</si>
  <si>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</si>
  <si>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</si>
  <si>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</si>
  <si>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</si>
  <si>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</si>
  <si>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</si>
  <si>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</si>
  <si>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</si>
  <si>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</si>
  <si>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</si>
  <si>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</si>
  <si>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</si>
  <si>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</si>
  <si>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</si>
  <si>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</si>
  <si>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</si>
  <si>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</si>
  <si>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</si>
  <si>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</si>
  <si>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</si>
  <si>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</si>
  <si>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</si>
  <si>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</si>
  <si>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</si>
  <si>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</si>
  <si>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</si>
  <si>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</si>
  <si>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</si>
  <si>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</si>
  <si>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</si>
  <si>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</si>
  <si>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</si>
  <si>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</si>
  <si>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</si>
  <si>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</si>
  <si>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</si>
  <si>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</si>
  <si>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</si>
  <si>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</si>
  <si>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</si>
  <si>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</si>
  <si>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</si>
  <si>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</si>
  <si>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</si>
  <si>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</si>
  <si>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</si>
  <si>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</si>
  <si>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</si>
  <si>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</si>
  <si>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</si>
  <si>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</si>
  <si>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</si>
  <si>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</si>
  <si>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</si>
  <si>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</si>
  <si>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</si>
  <si>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</si>
  <si>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</si>
  <si>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</si>
  <si>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</si>
  <si>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</si>
  <si>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</si>
  <si>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</si>
  <si>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</si>
  <si>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</si>
  <si>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</si>
  <si>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</si>
  <si>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</si>
  <si>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</si>
  <si>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</si>
  <si>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</si>
  <si>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</si>
  <si>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</si>
  <si>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</si>
  <si>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</si>
  <si>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</si>
  <si>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</si>
  <si>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</si>
  <si>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</si>
  <si>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</si>
  <si>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</si>
  <si>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</si>
  <si>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</si>
  <si>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</si>
  <si>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</si>
  <si>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</si>
  <si>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</si>
  <si>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</si>
  <si>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</si>
  <si>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</si>
  <si>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</si>
  <si>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</si>
  <si>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</si>
  <si>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</si>
  <si>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</si>
  <si>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</si>
  <si>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</si>
  <si>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</si>
  <si>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</si>
  <si>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</si>
  <si>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</si>
  <si>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</si>
  <si>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</si>
  <si>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</si>
  <si>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</si>
  <si>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</si>
  <si>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</si>
  <si>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</si>
  <si>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</si>
  <si>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</si>
  <si>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</si>
  <si>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</si>
  <si>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</si>
  <si>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</si>
  <si>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</si>
  <si>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</si>
  <si>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</si>
  <si>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</si>
  <si>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</si>
  <si>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</si>
  <si>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</si>
  <si>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</si>
  <si>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</si>
  <si>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</si>
  <si>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</si>
  <si>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</si>
  <si>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</si>
  <si>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</si>
  <si>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</si>
  <si>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</si>
  <si>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</si>
  <si>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</si>
  <si>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</si>
  <si>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</si>
  <si>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</si>
  <si>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</si>
  <si>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</si>
  <si>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</si>
  <si>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</si>
  <si>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</si>
  <si>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</si>
  <si>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</si>
  <si>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</si>
  <si>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</si>
  <si>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</si>
  <si>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</si>
  <si>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</si>
  <si>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</si>
  <si>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</si>
  <si>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</si>
  <si>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</si>
  <si>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</si>
  <si>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</si>
  <si>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</si>
  <si>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</si>
  <si>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</si>
  <si>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</si>
  <si>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</si>
  <si>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</si>
  <si>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</si>
  <si>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</si>
  <si>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</si>
  <si>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</si>
  <si>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</si>
  <si>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</si>
  <si>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</si>
  <si>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</si>
  <si>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</si>
  <si>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</si>
  <si>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</si>
  <si>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</si>
  <si>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</si>
  <si>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</si>
  <si>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</si>
  <si>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</si>
  <si>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</si>
  <si>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</si>
  <si>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</si>
  <si>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</si>
  <si>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</si>
  <si>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</si>
  <si>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</si>
  <si>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</si>
  <si>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</si>
  <si>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</si>
  <si>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</si>
  <si>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</si>
  <si>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</si>
  <si>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</si>
  <si>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</si>
  <si>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</si>
  <si>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</si>
  <si>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</si>
  <si>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</si>
  <si>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</si>
  <si>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</si>
  <si>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</si>
  <si>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</si>
  <si>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</si>
  <si>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</si>
  <si>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</si>
  <si>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</si>
  <si>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</si>
  <si>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</si>
  <si>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</si>
  <si>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</si>
  <si>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</si>
  <si>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</si>
  <si>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</si>
  <si>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</si>
  <si>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</si>
  <si>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</si>
  <si>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</si>
  <si>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</si>
  <si>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</si>
  <si>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</si>
  <si>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</si>
  <si>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</si>
  <si>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</si>
  <si>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</si>
  <si>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</si>
  <si>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</si>
  <si>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</si>
  <si>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</si>
  <si>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</si>
  <si>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</si>
  <si>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</si>
  <si>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</si>
  <si>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</si>
  <si>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</si>
  <si>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</si>
  <si>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</si>
  <si>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</si>
  <si>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</si>
  <si>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</si>
  <si>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</si>
  <si>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</si>
  <si>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</si>
  <si>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</si>
  <si>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</si>
  <si>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</si>
  <si>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</si>
  <si>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</si>
  <si>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</si>
  <si>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</si>
  <si>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</si>
  <si>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</si>
  <si>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</si>
  <si>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</si>
  <si>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</si>
  <si>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</si>
  <si>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</si>
  <si>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</si>
  <si>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</si>
  <si>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</si>
  <si>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</si>
  <si>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</si>
  <si>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</si>
  <si>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</si>
  <si>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</si>
  <si>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</si>
  <si>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</si>
  <si>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</si>
  <si>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</si>
  <si>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</si>
  <si>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</si>
  <si>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</si>
  <si>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</si>
  <si>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</si>
  <si>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</si>
  <si>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</si>
  <si>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</si>
  <si>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</si>
  <si>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</si>
  <si>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</si>
  <si>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</si>
  <si>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</si>
  <si>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</si>
  <si>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</si>
  <si>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</si>
  <si>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</si>
  <si>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</si>
  <si>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</si>
  <si>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</si>
  <si>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</si>
  <si>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</si>
  <si>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</si>
  <si>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</si>
  <si>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</si>
  <si>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</si>
  <si>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</si>
  <si>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</si>
  <si>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</si>
  <si>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</si>
  <si>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</si>
  <si>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</si>
  <si>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</si>
  <si>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</si>
  <si>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</si>
  <si>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</si>
  <si>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</si>
  <si>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</si>
  <si>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</si>
  <si>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</si>
  <si>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</si>
  <si>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</si>
  <si>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</si>
  <si>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</si>
  <si>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</si>
  <si>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</si>
  <si>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</si>
  <si>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</si>
  <si>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</si>
  <si>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</si>
  <si>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</si>
  <si>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</si>
  <si>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</si>
  <si>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</si>
  <si>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</si>
  <si>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</si>
  <si>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</si>
  <si>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</si>
  <si>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</si>
  <si>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</si>
  <si>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</si>
  <si>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</si>
  <si>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</si>
  <si>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</si>
  <si>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</si>
  <si>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</si>
  <si>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</si>
  <si>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</si>
  <si>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</si>
  <si>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</si>
  <si>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</si>
  <si>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</si>
  <si>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</si>
  <si>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</si>
  <si>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</si>
  <si>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</si>
  <si>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</si>
  <si>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</si>
  <si>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</si>
  <si>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</si>
  <si>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</si>
  <si>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</si>
  <si>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</si>
  <si>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</si>
  <si>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</si>
  <si>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</si>
  <si>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</si>
  <si>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</si>
  <si>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</si>
  <si>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</si>
  <si>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</si>
  <si>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</si>
  <si>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</si>
  <si>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</si>
  <si>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</si>
  <si>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</si>
  <si>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</si>
  <si>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</si>
  <si>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</si>
  <si>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</si>
  <si>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</si>
  <si>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</si>
  <si>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</si>
  <si>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</si>
  <si>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</si>
  <si>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</si>
  <si>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</si>
  <si>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</si>
  <si>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</si>
  <si>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</si>
  <si>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</si>
  <si>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</si>
  <si>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</si>
  <si>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</si>
  <si>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</si>
  <si>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</si>
  <si>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</si>
  <si>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</si>
  <si>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</si>
  <si>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</si>
  <si>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</si>
  <si>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</si>
  <si>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</si>
  <si>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</si>
  <si>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</si>
  <si>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</si>
  <si>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</si>
  <si>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</si>
  <si>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</si>
  <si>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</si>
  <si>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</si>
  <si>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</si>
  <si>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</si>
  <si>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</si>
  <si>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</si>
  <si>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</si>
  <si>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</si>
  <si>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</si>
  <si>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</si>
  <si>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</si>
  <si>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</si>
  <si>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</si>
  <si>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</si>
  <si>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</si>
  <si>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</si>
  <si>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</si>
  <si>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</si>
  <si>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</si>
  <si>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</si>
  <si>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</si>
  <si>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</si>
  <si>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</si>
  <si>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</si>
  <si>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</si>
  <si>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</si>
  <si>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</si>
  <si>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</si>
  <si>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</si>
  <si>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</si>
  <si>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</si>
  <si>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</si>
  <si>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</si>
  <si>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</si>
  <si>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</si>
  <si>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</si>
  <si>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</si>
  <si>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</si>
  <si>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</si>
  <si>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</si>
  <si>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</si>
  <si>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</si>
  <si>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</si>
  <si>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</si>
  <si>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</si>
  <si>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</si>
  <si>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</si>
  <si>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</si>
  <si>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</si>
  <si>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</si>
  <si>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</si>
  <si>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</si>
  <si>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</si>
  <si>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</si>
  <si>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</si>
  <si>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</si>
  <si>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</si>
  <si>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</si>
  <si>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</si>
  <si>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</si>
  <si>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</si>
  <si>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</si>
  <si>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</si>
  <si>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</si>
  <si>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</si>
  <si>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</si>
  <si>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</si>
  <si>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</si>
  <si>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</si>
  <si>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</si>
  <si>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</si>
  <si>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</si>
  <si>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</si>
  <si>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</si>
  <si>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</si>
  <si>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</si>
  <si>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</si>
  <si>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</si>
  <si>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</si>
  <si>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</si>
  <si>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</si>
  <si>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</si>
  <si>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</si>
  <si>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</si>
  <si>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</si>
  <si>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</si>
  <si>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</si>
  <si>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</si>
  <si>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</si>
  <si>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</si>
  <si>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</si>
  <si>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</si>
  <si>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</si>
  <si>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</si>
  <si>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</si>
  <si>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</si>
  <si>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</si>
  <si>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</si>
  <si>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</si>
  <si>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</si>
  <si>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</si>
  <si>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</si>
  <si>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</si>
  <si>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</si>
  <si>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</si>
  <si>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</si>
  <si>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</si>
  <si>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</si>
  <si>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</si>
  <si>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</si>
  <si>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</si>
  <si>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</si>
  <si>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</si>
  <si>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</si>
  <si>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</si>
  <si>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</si>
  <si>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</si>
  <si>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</si>
  <si>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</si>
  <si>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</si>
  <si>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</si>
  <si>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</si>
  <si>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</si>
  <si>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</si>
  <si>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</si>
  <si>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</si>
  <si>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</si>
  <si>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</si>
  <si>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</si>
  <si>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</si>
  <si>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</si>
  <si>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</si>
  <si>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</si>
  <si>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</si>
  <si>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</si>
  <si>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</si>
  <si>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</si>
  <si>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</si>
  <si>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</si>
  <si>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</si>
  <si>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</si>
  <si>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</si>
  <si>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</si>
  <si>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</si>
  <si>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</si>
  <si>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</si>
  <si>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</si>
  <si>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</si>
  <si>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</si>
  <si>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</si>
  <si>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</si>
  <si>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</si>
  <si>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</si>
  <si>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</si>
  <si>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</si>
  <si>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</si>
  <si>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</si>
  <si>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</si>
  <si>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</si>
  <si>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</si>
  <si>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</si>
  <si>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</si>
  <si>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</si>
  <si>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</si>
  <si>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</si>
  <si>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</si>
  <si>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</si>
  <si>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</si>
  <si>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</si>
  <si>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</si>
  <si>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</si>
  <si>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</si>
  <si>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</si>
  <si>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</si>
  <si>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</si>
  <si>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</si>
  <si>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</si>
  <si>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</si>
  <si>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</si>
  <si>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</si>
  <si>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</si>
  <si>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</si>
  <si>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</si>
  <si>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</si>
  <si>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</si>
  <si>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</si>
  <si>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</si>
  <si>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</si>
  <si>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</si>
  <si>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</si>
  <si>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</si>
  <si>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</si>
  <si>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</si>
  <si>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</si>
  <si>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</si>
  <si>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</si>
  <si>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</si>
  <si>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</si>
  <si>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</si>
  <si>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</si>
  <si>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</si>
  <si>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</si>
  <si>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</si>
  <si>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</si>
  <si>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</si>
  <si>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</si>
  <si>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</si>
  <si>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</si>
  <si>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</si>
  <si>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</si>
  <si>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</si>
  <si>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</si>
  <si>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</si>
  <si>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</si>
  <si>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</si>
  <si>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</si>
  <si>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</si>
  <si>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</si>
  <si>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</si>
  <si>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</si>
  <si>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</si>
  <si>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</si>
  <si>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</si>
  <si>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</si>
  <si>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</si>
  <si>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</si>
  <si>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</si>
  <si>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</si>
  <si>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</si>
  <si>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</si>
  <si>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</si>
  <si>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</si>
  <si>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</si>
  <si>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</si>
  <si>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</si>
  <si>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</si>
  <si>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</si>
  <si>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</si>
  <si>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</si>
  <si>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</si>
  <si>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</si>
  <si>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</si>
  <si>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</si>
  <si>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</si>
  <si>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</si>
  <si>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</si>
  <si>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</si>
  <si>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</si>
  <si>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</si>
  <si>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</si>
  <si>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</si>
  <si>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</si>
  <si>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</si>
  <si>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</si>
  <si>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</si>
  <si>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</si>
  <si>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</si>
  <si>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</si>
  <si>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</si>
  <si>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</si>
  <si>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</si>
  <si>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</si>
  <si>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</si>
  <si>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</si>
  <si>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</si>
  <si>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</si>
  <si>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</si>
  <si>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</si>
  <si>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</si>
  <si>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</si>
  <si>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</si>
  <si>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</si>
  <si>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</si>
  <si>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</si>
  <si>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</si>
  <si>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</si>
  <si>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</si>
  <si>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</si>
  <si>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</si>
  <si>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</si>
  <si>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</si>
  <si>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</si>
  <si>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</si>
  <si>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</si>
  <si>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</si>
  <si>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</si>
  <si>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</si>
  <si>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</si>
  <si>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</si>
  <si>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</si>
  <si>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</si>
  <si>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</si>
  <si>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</si>
  <si>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</si>
  <si>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</si>
  <si>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</si>
  <si>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</si>
  <si>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</si>
  <si>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</si>
  <si>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</si>
  <si>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</si>
  <si>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</si>
  <si>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</si>
  <si>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</si>
  <si>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</si>
  <si>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</si>
  <si>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</si>
  <si>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</si>
  <si>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</si>
  <si>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</si>
  <si>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</si>
  <si>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</si>
  <si>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</si>
  <si>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</si>
  <si>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</si>
  <si>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</si>
  <si>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</si>
  <si>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</si>
  <si>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</si>
  <si>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</si>
  <si>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</si>
  <si>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</si>
  <si>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</si>
  <si>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</si>
  <si>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</si>
  <si>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</si>
  <si>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</si>
  <si>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</si>
  <si>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</si>
  <si>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</si>
  <si>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</si>
  <si>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</si>
  <si>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</si>
  <si>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</si>
  <si>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</si>
  <si>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</si>
  <si>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</si>
  <si>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</si>
  <si>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</si>
  <si>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</si>
  <si>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</si>
  <si>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</si>
  <si>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</si>
  <si>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</si>
  <si>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</si>
  <si>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</si>
  <si>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</si>
  <si>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</si>
  <si>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</si>
  <si>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</si>
  <si>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</si>
  <si>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</si>
  <si>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</si>
  <si>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</si>
  <si>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</si>
  <si>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</si>
  <si>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</si>
  <si>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</si>
  <si>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</si>
  <si>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</si>
  <si>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</si>
  <si>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</si>
  <si>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</si>
  <si>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</si>
  <si>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</si>
  <si>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</si>
  <si>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</si>
  <si>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</si>
  <si>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</si>
  <si>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</si>
  <si>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</si>
  <si>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</si>
  <si>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</si>
  <si>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</si>
  <si>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</si>
  <si>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</si>
  <si>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</si>
  <si>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</si>
  <si>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</si>
  <si>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</si>
  <si>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</si>
  <si>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</si>
  <si>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</si>
  <si>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</si>
  <si>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</si>
  <si>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</si>
  <si>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</si>
  <si>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</si>
  <si>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</si>
  <si>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</si>
  <si>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</si>
  <si>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</si>
  <si>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</si>
  <si>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</si>
  <si>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</si>
  <si>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</si>
  <si>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</si>
  <si>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</si>
  <si>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</si>
  <si>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</si>
  <si>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</si>
  <si>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</si>
  <si>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</si>
  <si>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</si>
  <si>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</si>
  <si>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</si>
  <si>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</si>
  <si>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</si>
  <si>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</si>
  <si>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</si>
  <si>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</si>
  <si>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</si>
  <si>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</si>
  <si>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</si>
  <si>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</si>
  <si>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</si>
  <si>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</si>
  <si>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</si>
  <si>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</si>
  <si>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</si>
  <si>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</si>
  <si>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</si>
  <si>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</si>
  <si>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</si>
  <si>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</si>
  <si>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</si>
  <si>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</si>
  <si>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</si>
  <si>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</si>
  <si>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</si>
  <si>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</si>
  <si>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</si>
  <si>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</si>
  <si>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</si>
  <si>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</si>
  <si>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</si>
  <si>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</si>
  <si>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</si>
  <si>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</si>
  <si>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</si>
  <si>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</si>
  <si>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</si>
  <si>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</si>
  <si>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</si>
  <si>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</si>
  <si>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</si>
  <si>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</si>
  <si>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</si>
  <si>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</si>
  <si>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</si>
  <si>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</si>
  <si>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</si>
  <si>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</si>
  <si>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</si>
  <si>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</si>
  <si>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</si>
  <si>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</si>
  <si>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</si>
  <si>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</si>
  <si>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</si>
  <si>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</si>
  <si>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</si>
  <si>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</si>
  <si>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</si>
  <si>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</si>
  <si>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</si>
  <si>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</si>
  <si>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</si>
  <si>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</si>
  <si>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</si>
  <si>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</si>
  <si>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</si>
  <si>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</si>
  <si>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</si>
  <si>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</si>
  <si>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</si>
  <si>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</si>
  <si>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</si>
  <si>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</si>
  <si>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</si>
  <si>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</si>
  <si>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</si>
  <si>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</si>
  <si>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</si>
  <si>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</si>
  <si>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</si>
  <si>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</si>
  <si>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</si>
  <si>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</si>
  <si>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</si>
  <si>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</si>
  <si>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</si>
  <si>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</si>
  <si>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</si>
  <si>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</si>
  <si>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</si>
  <si>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</si>
  <si>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</si>
  <si>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</si>
  <si>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</si>
  <si>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</si>
  <si>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</si>
  <si>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</si>
  <si>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</si>
  <si>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</si>
  <si>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</si>
  <si>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</si>
  <si>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</si>
  <si>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</si>
  <si>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</si>
  <si>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</si>
  <si>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</si>
  <si>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</si>
  <si>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</si>
  <si>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</si>
  <si>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</si>
  <si>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</si>
  <si>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</si>
  <si>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</si>
  <si>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</si>
  <si>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</si>
  <si>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</si>
  <si>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</si>
  <si>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</si>
  <si>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</si>
  <si>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</si>
  <si>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</si>
  <si>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</si>
  <si>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</si>
  <si>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</si>
  <si>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</si>
  <si>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</si>
  <si>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</si>
  <si>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</si>
  <si>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</si>
  <si>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</si>
  <si>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</si>
  <si>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</si>
  <si>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</si>
  <si>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</si>
  <si>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</si>
  <si>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</si>
  <si>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</si>
  <si>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</si>
  <si>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</si>
  <si>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</si>
  <si>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</si>
  <si>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</si>
  <si>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</si>
  <si>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</si>
  <si>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</si>
  <si>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</si>
  <si>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</si>
  <si>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</si>
  <si>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</si>
  <si>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</si>
  <si>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</si>
  <si>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</si>
  <si>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</si>
  <si>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</si>
  <si>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</si>
  <si>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</si>
  <si>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</si>
  <si>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</si>
  <si>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</si>
  <si>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</si>
  <si>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</si>
  <si>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</si>
  <si>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</si>
  <si>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</si>
  <si>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</si>
  <si>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</si>
  <si>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</si>
  <si>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</si>
  <si>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</si>
  <si>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</si>
  <si>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</si>
  <si>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</si>
  <si>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</si>
  <si>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</si>
  <si>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</si>
  <si>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</si>
  <si>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</si>
  <si>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</si>
  <si>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</si>
  <si>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</si>
  <si>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</si>
  <si>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</si>
  <si>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</si>
  <si>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</si>
  <si>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</si>
  <si>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</si>
  <si>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</si>
  <si>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</si>
  <si>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</si>
  <si>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</si>
  <si>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</si>
  <si>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</si>
  <si>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</si>
  <si>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</si>
  <si>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</si>
  <si>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</si>
  <si>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</si>
  <si>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</si>
  <si>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</si>
  <si>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</si>
  <si>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</si>
  <si>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</si>
  <si>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</si>
  <si>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</si>
  <si>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</si>
  <si>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</si>
  <si>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</si>
  <si>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</si>
  <si>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</si>
  <si>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</si>
  <si>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</si>
  <si>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</si>
  <si>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</si>
  <si>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</si>
  <si>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</si>
  <si>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</si>
  <si>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</si>
  <si>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</si>
  <si>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</si>
  <si>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</si>
  <si>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</si>
  <si>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</si>
  <si>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</si>
  <si>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</si>
  <si>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</si>
  <si>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</si>
  <si>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</si>
  <si>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</si>
  <si>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</si>
  <si>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</si>
  <si>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</si>
  <si>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</si>
  <si>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</si>
  <si>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</si>
  <si>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</si>
  <si>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</si>
  <si>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</si>
  <si>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</si>
  <si>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</si>
  <si>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</si>
  <si>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</si>
  <si>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</si>
  <si>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</si>
  <si>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</si>
  <si>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</si>
  <si>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</si>
  <si>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</si>
  <si>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</si>
  <si>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</si>
  <si>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</si>
  <si>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</si>
  <si>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</si>
  <si>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</si>
  <si>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</si>
  <si>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</si>
  <si>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</si>
  <si>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</si>
  <si>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</si>
  <si>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</si>
  <si>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</si>
  <si>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</si>
  <si>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</si>
  <si>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</si>
  <si>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</si>
  <si>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</si>
  <si>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</si>
  <si>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</si>
  <si>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</si>
  <si>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</si>
  <si>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</si>
  <si>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</si>
  <si>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</si>
  <si>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</si>
  <si>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</si>
  <si>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</si>
  <si>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</si>
  <si>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</si>
  <si>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</si>
  <si>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</si>
  <si>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</si>
  <si>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</si>
  <si>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</si>
  <si>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</si>
  <si>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</si>
  <si>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</si>
  <si>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</si>
  <si>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</si>
  <si>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</si>
  <si>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</si>
  <si>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</si>
  <si>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</si>
  <si>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</si>
  <si>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</si>
  <si>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</si>
  <si>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</si>
  <si>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</si>
  <si>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</si>
  <si>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</si>
  <si>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</si>
  <si>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</si>
  <si>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</si>
  <si>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</si>
  <si>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</si>
  <si>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</si>
  <si>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</si>
  <si>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</si>
  <si>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</si>
  <si>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</si>
  <si>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</si>
  <si>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</si>
  <si>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</si>
  <si>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</si>
  <si>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</si>
  <si>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</si>
  <si>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</si>
  <si>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</si>
  <si>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</si>
  <si>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</si>
  <si>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</si>
  <si>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</si>
  <si>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</si>
  <si>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</si>
  <si>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</si>
  <si>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</si>
  <si>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</si>
  <si>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</si>
  <si>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</si>
  <si>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</si>
  <si>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</si>
  <si>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</si>
  <si>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</si>
  <si>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</si>
  <si>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</si>
  <si>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</si>
  <si>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</si>
  <si>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</si>
  <si>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</si>
  <si>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</si>
  <si>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</si>
  <si>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</si>
  <si>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</si>
  <si>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</si>
  <si>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</si>
  <si>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</si>
  <si>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</si>
  <si>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</si>
  <si>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</si>
  <si>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</si>
  <si>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</si>
  <si>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</si>
  <si>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</si>
  <si>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</si>
  <si>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</si>
  <si>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</si>
  <si>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</si>
  <si>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</si>
  <si>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</si>
  <si>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</si>
  <si>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</si>
  <si>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</si>
  <si>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</si>
  <si>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</si>
  <si>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</si>
  <si>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</si>
  <si>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</si>
  <si>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</si>
  <si>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</si>
  <si>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</si>
  <si>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</si>
  <si>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</si>
  <si>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</si>
  <si>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</si>
  <si>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</si>
  <si>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</si>
  <si>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</si>
  <si>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</si>
  <si>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</si>
  <si>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</si>
  <si>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</si>
  <si>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</si>
  <si>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</si>
  <si>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</si>
  <si>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</si>
  <si>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</si>
  <si>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</si>
  <si>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</si>
  <si>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</si>
  <si>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</si>
  <si>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</si>
  <si>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</si>
  <si>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</si>
  <si>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</si>
  <si>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</si>
  <si>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</si>
  <si>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</si>
  <si>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</si>
  <si>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</si>
  <si>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</si>
  <si>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</si>
  <si>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</si>
  <si>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</si>
  <si>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</si>
  <si>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</si>
  <si>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</si>
  <si>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</si>
  <si>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</si>
  <si>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</si>
  <si>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</si>
  <si>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</si>
  <si>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</si>
  <si>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</si>
  <si>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</si>
  <si>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</si>
  <si>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</si>
  <si>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</si>
  <si>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</si>
  <si>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</si>
  <si>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</si>
  <si>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</si>
  <si>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</si>
  <si>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</si>
  <si>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</si>
  <si>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</si>
  <si>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</si>
  <si>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</si>
  <si>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</si>
  <si>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</si>
  <si>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</si>
  <si>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</si>
  <si>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</si>
  <si>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</si>
  <si>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</si>
  <si>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</si>
  <si>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</si>
  <si>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</si>
  <si>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</si>
  <si>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</si>
  <si>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</si>
  <si>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</si>
  <si>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</si>
  <si>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</si>
  <si>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</si>
  <si>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</si>
  <si>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</si>
  <si>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</si>
  <si>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</si>
  <si>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</si>
  <si>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</si>
  <si>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</si>
  <si>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</si>
  <si>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</si>
  <si>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</si>
  <si>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</si>
  <si>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</si>
  <si>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</si>
  <si>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</si>
  <si>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</si>
  <si>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</si>
  <si>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</si>
  <si>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</si>
  <si>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</si>
  <si>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</si>
  <si>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</si>
  <si>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</si>
  <si>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</si>
  <si>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</si>
  <si>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</si>
  <si>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</si>
  <si>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</si>
  <si>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</si>
  <si>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</si>
  <si>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</si>
  <si>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</si>
  <si>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</si>
  <si>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</si>
  <si>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</si>
  <si>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</si>
  <si>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</si>
  <si>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</si>
  <si>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</si>
  <si>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</si>
  <si>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</si>
  <si>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</si>
  <si>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</si>
  <si>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</si>
  <si>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</si>
  <si>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</si>
  <si>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</si>
  <si>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</si>
  <si>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</si>
  <si>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</si>
  <si>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</si>
  <si>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</si>
  <si>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</si>
  <si>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</si>
  <si>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</si>
  <si>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</si>
  <si>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</si>
  <si>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</si>
  <si>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</si>
  <si>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</si>
  <si>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</si>
  <si>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</si>
  <si>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</si>
  <si>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</si>
  <si>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</si>
  <si>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</si>
  <si>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</si>
  <si>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</si>
  <si>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</si>
  <si>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</si>
  <si>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</si>
  <si>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</si>
  <si>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</si>
  <si>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</si>
  <si>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</si>
  <si>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</si>
  <si>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</si>
  <si>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</si>
  <si>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</si>
  <si>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</si>
  <si>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</si>
  <si>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</si>
  <si>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</si>
  <si>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</si>
  <si>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</si>
  <si>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</si>
  <si>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</si>
  <si>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</si>
  <si>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</si>
  <si>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</si>
  <si>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</si>
  <si>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</si>
  <si>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</si>
  <si>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</si>
  <si>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</si>
  <si>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</si>
  <si>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</si>
  <si>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</si>
  <si>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</si>
  <si>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</si>
  <si>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</si>
  <si>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</si>
  <si>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</si>
  <si>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</si>
  <si>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</si>
  <si>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</si>
  <si>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</si>
  <si>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</si>
  <si>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</si>
  <si>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</si>
  <si>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</si>
  <si>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</si>
  <si>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</si>
  <si>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</si>
  <si>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</si>
  <si>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</si>
  <si>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</si>
  <si>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</si>
  <si>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</si>
  <si>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</si>
  <si>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</si>
  <si>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</si>
  <si>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</si>
  <si>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</si>
  <si>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</si>
  <si>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</si>
  <si>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</si>
  <si>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</si>
  <si>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</si>
  <si>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</si>
  <si>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</si>
  <si>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</si>
  <si>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</si>
  <si>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</si>
  <si>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</si>
  <si>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</si>
  <si>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</si>
  <si>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</si>
  <si>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</si>
  <si>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</si>
  <si>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</si>
  <si>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</si>
  <si>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</si>
  <si>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</si>
  <si>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</si>
  <si>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</si>
  <si>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</si>
  <si>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</si>
  <si>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</si>
  <si>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</si>
  <si>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</si>
  <si>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</si>
  <si>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</si>
  <si>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</si>
  <si>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</si>
  <si>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</si>
  <si>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</si>
  <si>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</si>
  <si>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</si>
  <si>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</si>
  <si>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</si>
  <si>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</si>
  <si>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</si>
  <si>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</si>
  <si>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</si>
  <si>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</si>
  <si>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</si>
  <si>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</si>
  <si>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</si>
  <si>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</si>
  <si>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</si>
  <si>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</si>
  <si>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</si>
  <si>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</si>
  <si>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</si>
  <si>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</si>
  <si>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</si>
  <si>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</si>
  <si>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</si>
  <si>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</si>
  <si>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</si>
  <si>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</si>
  <si>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</si>
  <si>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</si>
  <si>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</si>
  <si>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</si>
  <si>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</si>
  <si>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</si>
  <si>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</si>
  <si>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</si>
  <si>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</si>
  <si>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</si>
  <si>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</si>
  <si>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</si>
  <si>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</si>
  <si>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</si>
  <si>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</si>
  <si>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</si>
  <si>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</si>
  <si>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</si>
  <si>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</si>
  <si>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</si>
  <si>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</si>
  <si>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</si>
  <si>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</si>
  <si>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</si>
  <si>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</si>
  <si>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</si>
  <si>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</si>
  <si>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</si>
  <si>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</si>
  <si>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</si>
  <si>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</si>
  <si>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</si>
  <si>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</si>
  <si>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</si>
  <si>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</si>
  <si>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</si>
  <si>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</si>
  <si>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</si>
  <si>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</si>
  <si>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</si>
  <si>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</si>
  <si>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</si>
  <si>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</si>
  <si>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</si>
  <si>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</si>
  <si>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</si>
  <si>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</si>
  <si>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</si>
  <si>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</si>
  <si>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</si>
  <si>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</si>
  <si>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</si>
  <si>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</si>
  <si>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</si>
  <si>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</si>
  <si>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</si>
  <si>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</si>
  <si>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</si>
  <si>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</si>
  <si>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</si>
  <si>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</si>
  <si>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</si>
  <si>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</si>
  <si>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</si>
  <si>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</si>
  <si>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</si>
  <si>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</si>
  <si>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</si>
  <si>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</si>
  <si>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</si>
  <si>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</si>
  <si>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</si>
  <si>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</si>
  <si>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</si>
  <si>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</si>
  <si>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</si>
  <si>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</si>
  <si>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</si>
  <si>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</si>
  <si>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</si>
  <si>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</si>
  <si>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</si>
  <si>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</si>
  <si>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</si>
  <si>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</si>
  <si>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</si>
  <si>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</si>
  <si>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</si>
  <si>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</si>
  <si>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</si>
  <si>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</si>
  <si>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</si>
  <si>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</si>
  <si>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</si>
  <si>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</si>
  <si>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</si>
  <si>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</si>
  <si>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</si>
  <si>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</si>
  <si>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</si>
  <si>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</si>
  <si>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</si>
  <si>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</si>
  <si>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</si>
  <si>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</si>
  <si>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</si>
  <si>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</si>
  <si>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</si>
  <si>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</si>
  <si>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</si>
  <si>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</si>
  <si>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</si>
  <si>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</si>
  <si>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</si>
  <si>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</si>
  <si>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</si>
  <si>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</si>
  <si>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</si>
  <si>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</si>
  <si>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</si>
  <si>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</si>
  <si>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</si>
  <si>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</si>
  <si>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</si>
  <si>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</si>
  <si>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</si>
  <si>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</si>
  <si>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</si>
  <si>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</si>
  <si>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</si>
  <si>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</si>
  <si>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</si>
  <si>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</si>
  <si>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</si>
  <si>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</si>
  <si>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</si>
  <si>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</si>
  <si>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</si>
  <si>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</si>
  <si>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</si>
  <si>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</si>
  <si>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</si>
  <si>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</si>
  <si>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</si>
  <si>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</si>
  <si>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</si>
  <si>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</si>
  <si>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</si>
  <si>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</si>
  <si>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</si>
  <si>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</si>
  <si>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</si>
  <si>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</si>
  <si>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</si>
  <si>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</si>
  <si>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</si>
  <si>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</si>
  <si>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</si>
  <si>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</si>
  <si>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</si>
  <si>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</si>
  <si>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</si>
  <si>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</si>
  <si>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</si>
  <si>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</si>
  <si>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</si>
  <si>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</si>
  <si>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</si>
  <si>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</si>
  <si>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</si>
  <si>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</si>
  <si>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</si>
  <si>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</si>
  <si>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</si>
  <si>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</si>
  <si>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</si>
  <si>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</si>
  <si>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</si>
  <si>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</si>
  <si>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</si>
  <si>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</si>
  <si>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</si>
  <si>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</si>
  <si>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</si>
  <si>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</si>
  <si>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</si>
  <si>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</si>
  <si>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</si>
  <si>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</si>
  <si>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</si>
  <si>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</si>
  <si>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</si>
  <si>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</si>
  <si>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</si>
  <si>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</si>
  <si>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</si>
  <si>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</si>
  <si>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</si>
  <si>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</si>
  <si>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</si>
  <si>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</si>
  <si>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</si>
  <si>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</si>
  <si>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</si>
  <si>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</si>
  <si>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</si>
  <si>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</si>
  <si>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</si>
  <si>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</si>
  <si>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</si>
  <si>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</si>
  <si>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</si>
  <si>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</si>
  <si>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</si>
  <si>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</si>
  <si>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</si>
  <si>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</si>
  <si>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</si>
  <si>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</si>
  <si>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</si>
  <si>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</si>
  <si>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</si>
  <si>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</si>
  <si>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</si>
  <si>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</si>
  <si>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</si>
  <si>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</si>
  <si>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</si>
  <si>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</si>
  <si>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</si>
  <si>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</si>
  <si>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</si>
  <si>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</si>
  <si>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</si>
  <si>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</si>
  <si>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</si>
  <si>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</si>
  <si>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</si>
  <si>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</si>
  <si>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</si>
  <si>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</si>
  <si>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</si>
  <si>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</si>
  <si>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</si>
  <si>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</si>
  <si>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</si>
  <si>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</si>
  <si>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</si>
  <si>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</si>
  <si>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</si>
  <si>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</si>
  <si>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</si>
  <si>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</si>
  <si>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</si>
  <si>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</si>
  <si>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</si>
  <si>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</si>
  <si>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</si>
  <si>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</si>
  <si>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</si>
  <si>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</si>
  <si>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</si>
  <si>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</si>
  <si>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</si>
  <si>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</si>
  <si>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</si>
  <si>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</si>
  <si>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</si>
  <si>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</si>
  <si>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</si>
  <si>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</si>
  <si>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</si>
  <si>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</si>
  <si>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</si>
  <si>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</si>
  <si>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</si>
  <si>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</si>
  <si>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</si>
  <si>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</si>
  <si>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</si>
  <si>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</si>
  <si>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</si>
  <si>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</si>
  <si>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</si>
  <si>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</si>
  <si>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</si>
  <si>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</si>
  <si>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</si>
  <si>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</si>
  <si>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</si>
  <si>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</si>
  <si>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</si>
  <si>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</si>
  <si>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</si>
  <si>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</si>
  <si>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</si>
  <si>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</si>
  <si>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</si>
  <si>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</si>
  <si>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</si>
  <si>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</si>
  <si>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</si>
  <si>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</si>
  <si>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</si>
  <si>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</si>
  <si>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</si>
  <si>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</si>
  <si>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</si>
  <si>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</si>
  <si>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</si>
  <si>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</si>
  <si>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</si>
  <si>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</si>
  <si>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</si>
  <si>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</si>
  <si>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</si>
  <si>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</si>
  <si>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</si>
  <si>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</si>
  <si>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</si>
  <si>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</si>
  <si>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</si>
  <si>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</si>
  <si>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</si>
  <si>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</si>
  <si>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</si>
  <si>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</si>
  <si>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</si>
  <si>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</si>
  <si>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</si>
  <si>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</si>
  <si>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</si>
  <si>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</si>
  <si>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</si>
  <si>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</si>
  <si>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</si>
  <si>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</si>
  <si>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</si>
  <si>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</si>
  <si>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</si>
  <si>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</si>
  <si>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</si>
  <si>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</si>
  <si>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</si>
  <si>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</si>
  <si>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</si>
  <si>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</si>
  <si>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</si>
  <si>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</si>
  <si>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</si>
  <si>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</si>
  <si>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</si>
  <si>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</si>
  <si>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</si>
  <si>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</si>
  <si>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</si>
  <si>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</si>
  <si>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</si>
  <si>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</si>
  <si>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</si>
  <si>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</si>
  <si>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</si>
  <si>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</si>
  <si>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</si>
  <si>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</si>
  <si>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</si>
  <si>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</si>
  <si>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</si>
  <si>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</si>
  <si>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</si>
  <si>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</si>
  <si>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</si>
  <si>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</si>
  <si>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</si>
  <si>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</si>
  <si>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</si>
  <si>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</si>
  <si>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</si>
  <si>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</si>
  <si>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</si>
  <si>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</si>
  <si>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</si>
  <si>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</si>
  <si>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</si>
  <si>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</si>
  <si>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</si>
  <si>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</si>
  <si>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</si>
  <si>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</si>
  <si>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</si>
  <si>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</si>
  <si>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</si>
  <si>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</si>
  <si>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</si>
  <si>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</si>
  <si>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</si>
  <si>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</si>
  <si>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</si>
  <si>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</si>
  <si>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</si>
  <si>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</si>
  <si>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</si>
  <si>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</si>
  <si>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</si>
  <si>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</si>
  <si>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</si>
  <si>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</si>
  <si>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</si>
  <si>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</si>
  <si>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</si>
  <si>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</si>
  <si>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</si>
  <si>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</si>
  <si>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</si>
  <si>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</si>
  <si>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</si>
  <si>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</si>
  <si>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</si>
  <si>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</si>
  <si>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</si>
  <si>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</si>
  <si>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</si>
  <si>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</si>
  <si>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</si>
  <si>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</si>
  <si>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</si>
  <si>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</si>
  <si>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</si>
  <si>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</si>
  <si>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</si>
  <si>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</si>
  <si>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</si>
  <si>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</si>
  <si>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</si>
  <si>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</si>
  <si>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</si>
  <si>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</si>
  <si>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</si>
  <si>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</si>
  <si>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</si>
  <si>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</si>
  <si>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</si>
  <si>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</si>
  <si>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</si>
  <si>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</si>
  <si>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</si>
  <si>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</si>
  <si>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</si>
  <si>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</si>
  <si>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</si>
  <si>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</si>
  <si>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</si>
  <si>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</si>
  <si>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</si>
  <si>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</si>
  <si>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</si>
  <si>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</si>
  <si>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</si>
  <si>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</si>
  <si>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</si>
  <si>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</si>
  <si>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</si>
  <si>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</si>
  <si>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</si>
  <si>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</si>
  <si>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</si>
  <si>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</si>
  <si>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</si>
  <si>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</si>
  <si>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</si>
  <si>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</si>
  <si>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</si>
  <si>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</si>
  <si>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</si>
  <si>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</si>
  <si>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</si>
  <si>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</si>
  <si>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</si>
  <si>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</si>
  <si>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</si>
  <si>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</si>
  <si>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</si>
  <si>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</si>
  <si>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</si>
  <si>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</si>
  <si>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</si>
  <si>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</si>
  <si>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</si>
  <si>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</si>
  <si>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</si>
  <si>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</si>
  <si>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</si>
  <si>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</si>
  <si>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</si>
  <si>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</si>
  <si>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</si>
  <si>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</si>
  <si>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</si>
  <si>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</si>
  <si>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</si>
  <si>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</si>
  <si>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</si>
  <si>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</si>
  <si>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</si>
  <si>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</si>
  <si>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</si>
  <si>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</si>
  <si>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</si>
  <si>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</si>
  <si>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</si>
  <si>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</si>
  <si>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</si>
  <si>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</si>
  <si>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</si>
  <si>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</si>
  <si>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</si>
  <si>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</si>
  <si>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</si>
  <si>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</si>
  <si>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</si>
  <si>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</si>
  <si>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</si>
  <si>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</si>
  <si>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</si>
  <si>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</si>
  <si>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</si>
  <si>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</si>
  <si>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</si>
  <si>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</si>
  <si>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</si>
  <si>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</si>
  <si>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</si>
  <si>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</si>
  <si>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</si>
  <si>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</si>
  <si>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</si>
  <si>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</si>
  <si>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</si>
  <si>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</si>
  <si>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</si>
  <si>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</si>
  <si>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</si>
  <si>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</si>
  <si>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</si>
  <si>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</si>
  <si>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</si>
  <si>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</si>
  <si>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</si>
  <si>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</si>
  <si>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</si>
  <si>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</si>
  <si>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</si>
  <si>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</si>
  <si>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</si>
  <si>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</si>
  <si>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</si>
  <si>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</si>
  <si>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</si>
  <si>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</si>
  <si>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</si>
  <si>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</si>
  <si>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</si>
  <si>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</si>
  <si>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</si>
  <si>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</si>
  <si>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</si>
  <si>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</si>
  <si>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</si>
  <si>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</si>
  <si>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</si>
  <si>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</si>
  <si>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</si>
  <si>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</si>
  <si>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</si>
  <si>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</si>
  <si>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</si>
  <si>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</si>
  <si>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</si>
  <si>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</si>
  <si>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</si>
  <si>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</si>
  <si>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</si>
  <si>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</si>
  <si>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</si>
  <si>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</si>
  <si>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</si>
  <si>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</si>
  <si>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</si>
  <si>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</si>
  <si>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</si>
  <si>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</si>
  <si>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</si>
  <si>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</si>
  <si>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</si>
  <si>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</si>
  <si>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</si>
  <si>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</si>
  <si>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</si>
  <si>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</si>
  <si>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</si>
  <si>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</si>
  <si>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</si>
  <si>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</si>
  <si>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</si>
  <si>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</si>
  <si>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</si>
  <si>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</si>
  <si>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</si>
  <si>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</si>
  <si>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</si>
  <si>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</si>
  <si>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</si>
  <si>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</si>
  <si>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</si>
  <si>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</si>
  <si>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</si>
  <si>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</si>
  <si>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</si>
  <si>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</si>
  <si>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</si>
  <si>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</si>
  <si>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</si>
  <si>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</si>
  <si>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</si>
  <si>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</si>
  <si>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</si>
  <si>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</si>
  <si>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</si>
  <si>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</si>
  <si>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</si>
  <si>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</si>
  <si>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</si>
  <si>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</si>
  <si>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</si>
  <si>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</si>
  <si>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</si>
  <si>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</si>
  <si>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</si>
  <si>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</si>
  <si>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</si>
  <si>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</si>
  <si>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</si>
  <si>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</si>
  <si>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</si>
  <si>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</si>
  <si>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</si>
  <si>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</si>
  <si>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</si>
  <si>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</si>
  <si>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</si>
  <si>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</si>
  <si>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</si>
  <si>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</si>
  <si>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</si>
  <si>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</si>
  <si>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</si>
  <si>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</si>
  <si>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</si>
  <si>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</si>
  <si>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</si>
  <si>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</si>
  <si>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</si>
  <si>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</si>
  <si>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</si>
  <si>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</si>
  <si>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</si>
  <si>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</si>
  <si>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</si>
  <si>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</si>
  <si>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</si>
  <si>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</si>
  <si>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</si>
  <si>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</si>
  <si>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</si>
  <si>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</si>
  <si>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</si>
  <si>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</si>
  <si>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</si>
  <si>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</si>
  <si>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</si>
  <si>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</si>
  <si>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</si>
  <si>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</si>
  <si>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</si>
  <si>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</si>
  <si>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</si>
  <si>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</si>
  <si>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</si>
  <si>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</si>
  <si>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</si>
  <si>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</si>
  <si>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</si>
  <si>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</si>
  <si>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</si>
  <si>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</si>
  <si>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</si>
  <si>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</si>
  <si>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</si>
  <si>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</si>
  <si>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</si>
  <si>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</si>
  <si>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</si>
  <si>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</si>
  <si>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</si>
  <si>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</si>
  <si>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</si>
  <si>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</si>
  <si>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</si>
  <si>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</si>
  <si>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</si>
  <si>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</si>
  <si>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</si>
  <si>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</si>
  <si>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</si>
  <si>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</si>
  <si>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</si>
  <si>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</si>
  <si>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</si>
  <si>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</si>
  <si>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</si>
  <si>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</si>
  <si>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</si>
  <si>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</si>
  <si>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</si>
  <si>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</si>
  <si>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</si>
  <si>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</si>
  <si>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</si>
  <si>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</si>
  <si>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</si>
  <si>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</si>
  <si>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</si>
  <si>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</si>
  <si>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</si>
  <si>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</si>
  <si>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</si>
  <si>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</si>
  <si>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</si>
  <si>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</si>
  <si>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</si>
  <si>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</si>
  <si>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</si>
  <si>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</si>
  <si>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</si>
  <si>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</si>
  <si>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</si>
  <si>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</si>
  <si>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</si>
  <si>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</si>
  <si>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</si>
  <si>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</si>
  <si>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</si>
  <si>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</si>
  <si>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</si>
  <si>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</si>
  <si>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</si>
  <si>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</si>
  <si>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</si>
  <si>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</si>
  <si>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</si>
  <si>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</si>
  <si>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</si>
  <si>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</si>
  <si>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</si>
  <si>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</si>
  <si>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</si>
  <si>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</si>
  <si>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</si>
  <si>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</si>
  <si>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</si>
  <si>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</si>
  <si>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</si>
  <si>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</si>
  <si>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</si>
  <si>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</si>
  <si>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</si>
  <si>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</si>
  <si>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</si>
  <si>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</si>
  <si>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</si>
  <si>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</si>
  <si>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</si>
  <si>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</si>
  <si>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</si>
  <si>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</si>
  <si>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</si>
  <si>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</si>
  <si>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</si>
  <si>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</si>
  <si>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</si>
  <si>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</si>
  <si>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</si>
  <si>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</si>
  <si>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</si>
  <si>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</si>
  <si>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</si>
  <si>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</si>
  <si>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</si>
  <si>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</si>
  <si>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</si>
  <si>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</si>
  <si>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</si>
  <si>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</si>
  <si>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</si>
  <si>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</si>
  <si>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</si>
  <si>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</si>
  <si>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</si>
  <si>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</si>
  <si>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</si>
  <si>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</si>
  <si>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</si>
  <si>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</si>
  <si>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</si>
  <si>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</si>
  <si>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</si>
  <si>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</si>
  <si>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</si>
  <si>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</si>
  <si>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</si>
  <si>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</si>
  <si>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</si>
  <si>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</si>
  <si>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</si>
  <si>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</si>
  <si>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</si>
  <si>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</si>
  <si>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</si>
  <si>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</si>
  <si>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</si>
  <si>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</si>
  <si>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</si>
  <si>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</si>
  <si>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</si>
  <si>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</si>
  <si>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</si>
  <si>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</si>
  <si>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</si>
  <si>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</si>
  <si>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</si>
  <si>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</si>
  <si>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</si>
  <si>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</si>
  <si>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</si>
  <si>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</si>
  <si>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</si>
  <si>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</si>
  <si>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</si>
  <si>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</si>
  <si>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</si>
  <si>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</si>
  <si>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</si>
  <si>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</si>
  <si>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</si>
  <si>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</si>
  <si>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</si>
  <si>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</si>
  <si>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</si>
  <si>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</si>
  <si>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</si>
  <si>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</si>
  <si>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</si>
  <si>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</si>
  <si>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</si>
  <si>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</si>
  <si>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</si>
  <si>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</si>
  <si>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</si>
  <si>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</si>
  <si>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</si>
  <si>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</si>
  <si>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</si>
  <si>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</si>
  <si>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</si>
  <si>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</si>
  <si>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</si>
  <si>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</si>
  <si>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</si>
  <si>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</si>
  <si>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</si>
  <si>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</si>
  <si>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</si>
  <si>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</si>
  <si>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</si>
  <si>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</si>
  <si>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</si>
  <si>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</si>
  <si>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</si>
  <si>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</si>
  <si>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</si>
  <si>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</si>
  <si>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</si>
  <si>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</si>
  <si>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</si>
  <si>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</si>
  <si>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</si>
  <si>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</si>
  <si>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</si>
  <si>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</si>
  <si>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</si>
  <si>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</si>
  <si>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</si>
  <si>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</si>
  <si>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</si>
  <si>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</si>
  <si>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</si>
  <si>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</si>
  <si>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</si>
  <si>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</si>
  <si>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</si>
  <si>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</si>
  <si>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</si>
  <si>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</si>
  <si>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</si>
  <si>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</si>
  <si>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</si>
  <si>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</si>
  <si>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</si>
  <si>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</si>
  <si>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</si>
  <si>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</si>
  <si>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</si>
  <si>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</si>
  <si>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</si>
  <si>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</si>
  <si>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</si>
  <si>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</si>
  <si>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</si>
  <si>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</si>
  <si>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</si>
  <si>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</si>
  <si>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</si>
  <si>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</si>
  <si>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</si>
  <si>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</si>
  <si>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</si>
  <si>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</si>
  <si>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</si>
  <si>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</si>
  <si>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</si>
  <si>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</si>
  <si>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</si>
  <si>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</si>
  <si>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</si>
  <si>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</si>
  <si>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</si>
  <si>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</si>
  <si>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</si>
  <si>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</si>
  <si>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</si>
  <si>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</si>
  <si>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</si>
  <si>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</si>
  <si>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</si>
  <si>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</si>
  <si>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</si>
  <si>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</si>
  <si>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</si>
  <si>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</si>
  <si>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</si>
  <si>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</si>
  <si>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</si>
  <si>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</si>
  <si>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</si>
  <si>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</si>
  <si>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</si>
  <si>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</si>
  <si>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</si>
  <si>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</si>
  <si>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</si>
  <si>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</si>
  <si>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</si>
  <si>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</si>
  <si>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</si>
  <si>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</si>
  <si>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</si>
  <si>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</si>
  <si>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</si>
  <si>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</si>
  <si>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</si>
  <si>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</si>
  <si>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</si>
  <si>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</si>
  <si>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</si>
  <si>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</si>
  <si>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</si>
  <si>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</si>
  <si>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</si>
  <si>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</si>
  <si>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</si>
  <si>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</si>
  <si>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</si>
  <si>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</si>
  <si>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</si>
  <si>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</si>
  <si>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</si>
  <si>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</si>
  <si>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</si>
  <si>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</si>
  <si>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</si>
  <si>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</si>
  <si>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</si>
  <si>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</si>
  <si>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</si>
  <si>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</si>
  <si>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</si>
  <si>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</si>
  <si>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</si>
  <si>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</si>
  <si>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</si>
  <si>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</si>
  <si>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</si>
  <si>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</si>
  <si>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</si>
  <si>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</si>
  <si>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</si>
  <si>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</si>
  <si>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</si>
  <si>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</si>
  <si>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</si>
  <si>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</si>
  <si>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</si>
  <si>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</si>
  <si>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</si>
  <si>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</si>
  <si>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</si>
  <si>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</si>
  <si>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</si>
  <si>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</si>
  <si>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</si>
  <si>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</si>
  <si>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</si>
  <si>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</si>
  <si>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</si>
  <si>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</si>
  <si>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</si>
  <si>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</si>
  <si>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</si>
  <si>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</si>
  <si>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</si>
  <si>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</si>
  <si>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</si>
  <si>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</si>
  <si>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</si>
  <si>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</si>
  <si>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</si>
  <si>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</si>
  <si>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</si>
  <si>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</si>
  <si>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</si>
  <si>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</si>
  <si>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</si>
  <si>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</si>
  <si>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</si>
  <si>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</si>
  <si>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</si>
  <si>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</si>
  <si>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</si>
  <si>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</si>
  <si>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</si>
  <si>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</si>
  <si>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</si>
  <si>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</si>
  <si>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</si>
  <si>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</si>
  <si>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</si>
  <si>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</si>
  <si>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</si>
  <si>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</si>
  <si>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</si>
  <si>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</si>
  <si>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</si>
  <si>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</si>
  <si>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</si>
  <si>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</si>
  <si>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</si>
  <si>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</si>
  <si>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</si>
  <si>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</si>
  <si>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</si>
  <si>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</si>
  <si>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</si>
  <si>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</si>
  <si>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</si>
  <si>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</si>
  <si>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</si>
  <si>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</si>
  <si>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</si>
  <si>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</si>
  <si>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</si>
  <si>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</si>
  <si>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</si>
  <si>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</si>
  <si>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</si>
  <si>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</si>
  <si>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</si>
  <si>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</si>
  <si>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</si>
  <si>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</si>
  <si>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</si>
  <si>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</si>
  <si>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</si>
  <si>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</si>
  <si>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</si>
  <si>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</si>
  <si>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</si>
  <si>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</si>
  <si>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</si>
  <si>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</si>
  <si>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</si>
  <si>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</si>
  <si>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</si>
  <si>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</si>
  <si>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</si>
  <si>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</si>
  <si>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</si>
  <si>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</si>
  <si>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</si>
  <si>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</si>
  <si>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</si>
  <si>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</si>
  <si>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</si>
  <si>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</si>
  <si>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</si>
  <si>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</si>
  <si>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</si>
  <si>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</si>
  <si>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</si>
  <si>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</si>
  <si>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</si>
  <si>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</si>
  <si>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</si>
  <si>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</si>
  <si>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</si>
  <si>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</si>
  <si>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</si>
  <si>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</si>
  <si>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</si>
  <si>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</si>
  <si>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</si>
  <si>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</si>
  <si>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</si>
  <si>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</si>
  <si>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</si>
  <si>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</si>
  <si>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</si>
  <si>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</si>
  <si>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</si>
  <si>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</si>
  <si>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</si>
  <si>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</si>
  <si>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</si>
  <si>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</si>
  <si>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</si>
  <si>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</si>
  <si>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</si>
  <si>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</si>
  <si>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</si>
  <si>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</si>
  <si>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</si>
  <si>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</si>
  <si>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</si>
  <si>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</si>
  <si>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</si>
  <si>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</si>
  <si>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</si>
  <si>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</si>
  <si>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</si>
  <si>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</si>
  <si>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</si>
  <si>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</si>
  <si>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</si>
  <si>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</si>
  <si>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</si>
  <si>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</si>
  <si>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</si>
  <si>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</si>
  <si>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</si>
  <si>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</si>
  <si>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</si>
  <si>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</si>
  <si>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</si>
  <si>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</si>
  <si>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</si>
  <si>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</si>
  <si>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</si>
  <si>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</si>
  <si>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</si>
  <si>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</si>
  <si>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</si>
  <si>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</si>
  <si>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</si>
  <si>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</si>
  <si>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</si>
  <si>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</si>
  <si>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</si>
  <si>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</si>
  <si>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</si>
  <si>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</si>
  <si>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</si>
  <si>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</si>
  <si>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</si>
  <si>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</si>
  <si>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</si>
  <si>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</si>
  <si>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</si>
  <si>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</si>
  <si>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</si>
  <si>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</si>
  <si>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</si>
  <si>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</si>
  <si>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</si>
  <si>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</si>
  <si>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</si>
  <si>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</si>
  <si>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</si>
  <si>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</si>
  <si>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</si>
  <si>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</si>
  <si>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</si>
  <si>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</si>
  <si>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</si>
  <si>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</si>
  <si>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</si>
  <si>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</si>
  <si>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</si>
  <si>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</si>
  <si>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</si>
  <si>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</si>
  <si>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</si>
  <si>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</si>
  <si>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</si>
  <si>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</si>
  <si>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</si>
  <si>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</si>
  <si>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</si>
  <si>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</si>
  <si>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</si>
  <si>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</si>
  <si>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</si>
  <si>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</si>
  <si>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</si>
  <si>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</si>
  <si>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</si>
  <si>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</si>
  <si>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</si>
  <si>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</si>
  <si>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</si>
  <si>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</si>
  <si>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</si>
  <si>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</si>
  <si>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</si>
  <si>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</si>
  <si>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</si>
  <si>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</si>
  <si>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</si>
  <si>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</si>
  <si>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</si>
  <si>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</si>
  <si>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</si>
  <si>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</si>
  <si>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</si>
  <si>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</si>
  <si>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</si>
  <si>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</si>
  <si>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</si>
  <si>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</si>
  <si>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</si>
  <si>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</si>
  <si>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</si>
  <si>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</si>
  <si>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</si>
  <si>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</si>
  <si>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</si>
  <si>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</si>
  <si>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</si>
  <si>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</si>
  <si>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</si>
  <si>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</si>
  <si>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</si>
  <si>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</si>
  <si>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</si>
  <si>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</si>
  <si>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</si>
  <si>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</si>
  <si>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</si>
  <si>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</si>
  <si>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</si>
  <si>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</si>
  <si>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</si>
  <si>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</si>
  <si>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</si>
  <si>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</si>
  <si>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</si>
  <si>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</si>
  <si>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</si>
  <si>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</si>
  <si>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</si>
  <si>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</si>
  <si>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</si>
  <si>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</si>
  <si>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</si>
  <si>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</si>
  <si>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</si>
  <si>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</si>
  <si>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</si>
  <si>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</si>
  <si>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</si>
  <si>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</si>
  <si>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</si>
  <si>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</si>
  <si>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</si>
  <si>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</si>
  <si>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</si>
  <si>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</si>
  <si>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</si>
  <si>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</si>
  <si>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</si>
  <si>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</si>
  <si>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</si>
  <si>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</si>
  <si>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</si>
  <si>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</si>
  <si>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</si>
  <si>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</si>
  <si>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</si>
  <si>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</si>
  <si>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</si>
  <si>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</si>
  <si>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</si>
  <si>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</si>
  <si>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</si>
  <si>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</si>
  <si>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</si>
  <si>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</si>
  <si>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</si>
  <si>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</si>
  <si>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</si>
  <si>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</si>
  <si>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</si>
  <si>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</si>
  <si>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</si>
  <si>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</si>
  <si>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</si>
  <si>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</si>
  <si>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</si>
  <si>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</si>
  <si>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</si>
  <si>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</si>
  <si>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</si>
  <si>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</si>
  <si>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</si>
  <si>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</si>
  <si>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</si>
  <si>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</si>
  <si>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</si>
  <si>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</si>
  <si>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</si>
  <si>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</si>
  <si>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</si>
  <si>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</si>
  <si>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</si>
  <si>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</si>
  <si>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</si>
  <si>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</si>
  <si>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</si>
  <si>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</si>
  <si>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</si>
  <si>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</si>
  <si>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</si>
  <si>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</si>
  <si>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</si>
  <si>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</si>
  <si>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</si>
  <si>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</si>
  <si>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</si>
  <si>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</si>
  <si>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</si>
  <si>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</si>
  <si>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</si>
  <si>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</si>
  <si>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</si>
  <si>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</si>
  <si>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</si>
  <si>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</si>
  <si>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</si>
  <si>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</si>
  <si>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</si>
  <si>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</si>
  <si>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</si>
  <si>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</si>
  <si>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</si>
  <si>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</si>
  <si>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</si>
  <si>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</si>
  <si>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</si>
  <si>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</si>
  <si>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</si>
  <si>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</si>
  <si>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</si>
  <si>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</si>
  <si>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</si>
  <si>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</si>
  <si>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</si>
  <si>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</si>
  <si>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</si>
  <si>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</si>
  <si>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</si>
  <si>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</si>
  <si>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</si>
  <si>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</si>
  <si>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</si>
  <si>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</si>
  <si>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</si>
  <si>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</si>
  <si>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</si>
  <si>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</si>
  <si>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</si>
  <si>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</si>
  <si>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</si>
  <si>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</si>
  <si>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</si>
  <si>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</si>
  <si>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</si>
  <si>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</si>
  <si>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</si>
  <si>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</si>
  <si>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</si>
  <si>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</si>
  <si>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</si>
  <si>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</si>
  <si>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</si>
  <si>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</si>
  <si>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</si>
  <si>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</si>
  <si>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</si>
  <si>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</si>
  <si>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</si>
  <si>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</si>
  <si>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</si>
  <si>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</si>
  <si>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</si>
  <si>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</si>
  <si>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</si>
  <si>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</si>
  <si>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</si>
  <si>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</si>
  <si>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</si>
  <si>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</si>
  <si>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</si>
  <si>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</si>
  <si>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</si>
  <si>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</si>
  <si>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</si>
  <si>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</si>
  <si>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</si>
  <si>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</si>
  <si>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</si>
  <si>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</si>
  <si>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</si>
  <si>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</si>
  <si>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</si>
  <si>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</si>
  <si>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</si>
  <si>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</si>
  <si>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</si>
  <si>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</si>
  <si>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</si>
  <si>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</si>
  <si>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</si>
  <si>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</si>
  <si>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</si>
  <si>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</si>
  <si>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</si>
  <si>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</si>
  <si>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</si>
  <si>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</si>
  <si>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</si>
  <si>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</si>
  <si>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</si>
  <si>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</si>
  <si>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</si>
  <si>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</si>
  <si>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</si>
  <si>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</si>
  <si>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</si>
  <si>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</si>
  <si>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</si>
  <si>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</si>
  <si>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</si>
  <si>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</si>
  <si>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</si>
  <si>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</si>
  <si>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</si>
  <si>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</si>
  <si>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</si>
  <si>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</si>
  <si>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</si>
  <si>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</si>
  <si>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</si>
  <si>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</si>
  <si>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</si>
  <si>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</si>
  <si>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</si>
  <si>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</si>
  <si>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</si>
  <si>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</si>
  <si>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</si>
  <si>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</si>
  <si>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</si>
  <si>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</si>
  <si>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</si>
  <si>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</si>
  <si>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</si>
  <si>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</si>
  <si>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</si>
  <si>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</si>
  <si>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</si>
  <si>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</si>
  <si>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</si>
  <si>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</si>
  <si>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</si>
  <si>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</si>
  <si>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</si>
  <si>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</si>
  <si>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</si>
  <si>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</si>
  <si>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</si>
  <si>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</si>
  <si>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</si>
  <si>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</si>
  <si>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</si>
  <si>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</si>
  <si>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</si>
  <si>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</si>
  <si>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</si>
  <si>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</si>
  <si>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</si>
  <si>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</si>
  <si>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</si>
  <si>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</si>
  <si>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</si>
  <si>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</si>
  <si>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</si>
  <si>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</si>
  <si>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</si>
  <si>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</si>
  <si>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</si>
  <si>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</si>
  <si>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</si>
  <si>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</si>
  <si>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</si>
  <si>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</si>
  <si>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</si>
  <si>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</si>
  <si>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</si>
  <si>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</si>
  <si>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</si>
  <si>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</si>
  <si>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</si>
  <si>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</si>
  <si>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</si>
  <si>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</si>
  <si>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</si>
  <si>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</si>
  <si>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</si>
  <si>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</si>
  <si>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</si>
  <si>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</si>
  <si>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</si>
  <si>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</si>
  <si>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</si>
  <si>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</si>
  <si>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</si>
  <si>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</si>
  <si>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</si>
  <si>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</si>
  <si>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</si>
  <si>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</si>
  <si>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</si>
  <si>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</si>
  <si>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</si>
  <si>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</si>
  <si>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</si>
  <si>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</si>
  <si>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</si>
  <si>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</si>
  <si>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</si>
  <si>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</si>
  <si>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</si>
  <si>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</si>
  <si>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</si>
  <si>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</si>
  <si>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</si>
  <si>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</si>
  <si>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</si>
  <si>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</si>
  <si>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</si>
  <si>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</si>
  <si>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</si>
  <si>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</si>
  <si>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</si>
  <si>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</si>
  <si>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</si>
  <si>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</si>
  <si>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</si>
  <si>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</si>
  <si>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</si>
  <si>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</si>
  <si>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</si>
  <si>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</si>
  <si>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</si>
  <si>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</si>
  <si>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</si>
  <si>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</si>
  <si>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</si>
  <si>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</si>
  <si>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</si>
  <si>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</si>
  <si>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</si>
  <si>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</si>
  <si>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</si>
  <si>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</si>
  <si>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</si>
  <si>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</si>
  <si>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</si>
  <si>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</si>
  <si>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</si>
  <si>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</si>
  <si>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</si>
  <si>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</si>
  <si>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</si>
  <si>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</si>
  <si>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</si>
  <si>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</si>
  <si>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</si>
  <si>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</si>
  <si>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</si>
  <si>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</si>
  <si>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</si>
  <si>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</si>
  <si>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</si>
  <si>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</si>
  <si>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</si>
  <si>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</si>
  <si>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</si>
  <si>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</si>
  <si>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</si>
  <si>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</si>
  <si>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</si>
  <si>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</si>
  <si>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</si>
  <si>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</si>
  <si>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</si>
  <si>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</si>
  <si>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</si>
  <si>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</si>
  <si>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</si>
  <si>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</si>
  <si>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</si>
  <si>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</si>
  <si>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</si>
  <si>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</si>
  <si>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</si>
  <si>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</si>
  <si>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</si>
  <si>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</si>
  <si>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</si>
  <si>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</si>
  <si>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</si>
  <si>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</si>
  <si>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</si>
  <si>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</si>
  <si>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</si>
  <si>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</si>
  <si>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</si>
  <si>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</si>
  <si>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</si>
  <si>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</si>
  <si>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</si>
  <si>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</si>
  <si>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</si>
  <si>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</si>
  <si>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</si>
  <si>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</si>
  <si>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</si>
  <si>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</si>
  <si>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</si>
  <si>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</si>
  <si>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</si>
  <si>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</si>
  <si>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</si>
  <si>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</si>
  <si>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</si>
  <si>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</si>
  <si>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</si>
  <si>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</si>
  <si>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</si>
  <si>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</si>
  <si>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</si>
  <si>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</si>
  <si>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</si>
  <si>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</si>
  <si>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</si>
  <si>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</si>
  <si>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</si>
  <si>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</si>
  <si>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</si>
  <si>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</si>
  <si>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</si>
  <si>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</si>
  <si>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</si>
  <si>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</si>
  <si>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</si>
  <si>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</si>
  <si>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</si>
  <si>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</si>
  <si>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</si>
  <si>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</si>
  <si>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</si>
  <si>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</si>
  <si>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</si>
  <si>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</si>
  <si>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</si>
  <si>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</si>
  <si>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</si>
  <si>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</si>
  <si>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</si>
  <si>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</si>
  <si>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</si>
  <si>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</si>
  <si>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</si>
  <si>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</si>
  <si>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</si>
  <si>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</si>
  <si>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</si>
  <si>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</si>
  <si>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</si>
  <si>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</si>
  <si>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</si>
  <si>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</si>
  <si>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</si>
  <si>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</si>
  <si>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</si>
  <si>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</si>
  <si>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</si>
  <si>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</si>
  <si>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</si>
  <si>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</si>
  <si>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</si>
  <si>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</si>
  <si>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</si>
  <si>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</si>
  <si>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</si>
  <si>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</si>
  <si>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</si>
  <si>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</si>
  <si>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</si>
  <si>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</si>
  <si>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</si>
  <si>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</si>
  <si>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</si>
  <si>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</si>
  <si>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</si>
  <si>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</si>
  <si>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</si>
  <si>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</si>
  <si>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</si>
  <si>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</si>
  <si>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</si>
  <si>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</si>
  <si>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</si>
  <si>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</si>
  <si>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</si>
  <si>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</si>
  <si>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</si>
  <si>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</si>
  <si>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</si>
  <si>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</si>
  <si>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</si>
  <si>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</si>
  <si>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</si>
  <si>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</si>
  <si>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</si>
  <si>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</si>
  <si>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</si>
  <si>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</si>
  <si>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</si>
  <si>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</si>
  <si>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</si>
  <si>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</si>
  <si>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</si>
  <si>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</si>
  <si>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</si>
  <si>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</si>
  <si>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</si>
  <si>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</si>
  <si>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</si>
  <si>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</si>
  <si>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</si>
  <si>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</si>
  <si>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</si>
  <si>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</si>
  <si>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</si>
  <si>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</si>
  <si>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</si>
  <si>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</si>
  <si>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</si>
  <si>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</si>
  <si>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</si>
  <si>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</si>
  <si>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</si>
  <si>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</si>
  <si>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</si>
  <si>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</si>
  <si>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</si>
  <si>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</si>
  <si>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</si>
  <si>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</si>
  <si>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</si>
  <si>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</si>
  <si>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</si>
  <si>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</si>
  <si>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</si>
  <si>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</si>
  <si>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</si>
  <si>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</si>
  <si>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</si>
  <si>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</si>
  <si>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</si>
  <si>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</si>
  <si>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</si>
  <si>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</si>
  <si>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</si>
  <si>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</si>
  <si>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</si>
  <si>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</si>
  <si>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</si>
  <si>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</si>
  <si>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</si>
  <si>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</si>
  <si>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</si>
  <si>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</si>
  <si>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</si>
  <si>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</si>
  <si>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</si>
  <si>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</si>
  <si>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</si>
  <si>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</si>
  <si>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</si>
  <si>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</si>
  <si>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</si>
  <si>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</si>
  <si>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</si>
  <si>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</si>
  <si>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</si>
  <si>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</si>
  <si>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</si>
  <si>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</si>
  <si>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</si>
  <si>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</si>
  <si>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</si>
  <si>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</si>
  <si>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</si>
  <si>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</si>
  <si>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</si>
  <si>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</si>
  <si>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</si>
  <si>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</si>
  <si>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</si>
  <si>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</si>
  <si>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</si>
  <si>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</si>
  <si>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</si>
  <si>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</si>
  <si>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</si>
  <si>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</si>
  <si>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</si>
  <si>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</si>
  <si>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</si>
  <si>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</si>
  <si>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</si>
  <si>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</si>
  <si>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</si>
  <si>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</si>
  <si>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</si>
  <si>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</si>
  <si>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</si>
  <si>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</si>
  <si>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</si>
  <si>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</si>
  <si>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</si>
  <si>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</si>
  <si>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</si>
  <si>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</si>
  <si>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</si>
  <si>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</si>
  <si>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</si>
  <si>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</si>
  <si>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</si>
  <si>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</si>
  <si>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</si>
  <si>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</si>
  <si>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</si>
  <si>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</si>
  <si>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</si>
  <si>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</si>
  <si>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</si>
  <si>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</si>
  <si>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</si>
  <si>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</si>
  <si>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</si>
  <si>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</si>
  <si>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</si>
  <si>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</si>
  <si>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</si>
  <si>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</si>
  <si>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</si>
  <si>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</si>
  <si>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</si>
  <si>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</si>
  <si>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</si>
  <si>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</si>
  <si>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</si>
  <si>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</si>
  <si>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</si>
  <si>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</si>
  <si>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</si>
  <si>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</si>
  <si>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</si>
  <si>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</si>
  <si>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</si>
  <si>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</si>
  <si>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</si>
  <si>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</si>
  <si>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</si>
  <si>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</si>
  <si>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</si>
  <si>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</si>
  <si>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</si>
  <si>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</si>
  <si>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</si>
  <si>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</si>
  <si>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</si>
  <si>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</si>
  <si>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</si>
  <si>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</si>
  <si>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</si>
  <si>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</si>
  <si>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</si>
  <si>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</si>
  <si>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</si>
  <si>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</si>
  <si>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</si>
  <si>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</si>
  <si>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</si>
  <si>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</si>
  <si>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</si>
  <si>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</si>
  <si>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</si>
  <si>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</si>
  <si>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</si>
  <si>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</si>
  <si>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</si>
  <si>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</si>
  <si>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</si>
  <si>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</si>
  <si>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</si>
  <si>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</si>
  <si>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</si>
  <si>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</si>
  <si>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</si>
  <si>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</si>
  <si>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</si>
  <si>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</si>
  <si>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</si>
  <si>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</si>
  <si>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</si>
  <si>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</si>
  <si>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</si>
  <si>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</si>
  <si>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</si>
  <si>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</si>
  <si>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</si>
  <si>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</si>
  <si>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</si>
  <si>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</si>
  <si>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</si>
  <si>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</si>
  <si>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</si>
  <si>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</si>
  <si>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</si>
  <si>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</si>
  <si>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</si>
  <si>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</si>
  <si>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</si>
  <si>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</si>
  <si>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</si>
  <si>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</si>
  <si>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</si>
  <si>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</si>
  <si>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</si>
  <si>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</si>
  <si>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</si>
  <si>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</si>
  <si>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</si>
  <si>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</si>
  <si>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</si>
  <si>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</si>
  <si>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</si>
  <si>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</si>
  <si>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</si>
  <si>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</si>
  <si>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</si>
  <si>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</si>
  <si>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</si>
  <si>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</si>
  <si>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</si>
  <si>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</si>
  <si>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</si>
  <si>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</si>
  <si>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</si>
  <si>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</si>
  <si>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</si>
  <si>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</si>
  <si>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</si>
  <si>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</si>
  <si>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</si>
  <si>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</si>
  <si>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</si>
  <si>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</si>
  <si>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</si>
  <si>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</si>
  <si>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</si>
  <si>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</si>
  <si>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</si>
  <si>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</si>
  <si>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</si>
  <si>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</si>
  <si>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</si>
  <si>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</si>
  <si>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</si>
  <si>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</si>
  <si>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</si>
  <si>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</si>
  <si>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</si>
  <si>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</si>
  <si>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</si>
  <si>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</si>
  <si>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</si>
  <si>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</si>
  <si>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</si>
  <si>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</si>
  <si>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</si>
  <si>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</si>
  <si>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</si>
  <si>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</si>
  <si>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</si>
  <si>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</si>
  <si>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</si>
  <si>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</si>
  <si>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</si>
  <si>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</si>
  <si>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</si>
  <si>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</si>
  <si>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</si>
  <si>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</si>
  <si>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</si>
  <si>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</si>
  <si>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</si>
  <si>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</si>
  <si>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</si>
  <si>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</si>
  <si>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</si>
  <si>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</si>
  <si>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</si>
  <si>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</si>
  <si>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</si>
  <si>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</si>
  <si>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</si>
  <si>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</si>
  <si>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</si>
  <si>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</si>
  <si>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</si>
  <si>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</si>
  <si>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</si>
  <si>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</si>
  <si>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</si>
  <si>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</si>
  <si>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</si>
  <si>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</si>
  <si>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</si>
  <si>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</si>
  <si>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</si>
  <si>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</si>
  <si>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</si>
  <si>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</si>
  <si>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</si>
  <si>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</si>
  <si>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</si>
  <si>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</si>
  <si>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</si>
  <si>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</si>
  <si>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</si>
  <si>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</si>
  <si>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</si>
  <si>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</si>
  <si>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</si>
  <si>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</si>
  <si>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</si>
  <si>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</si>
  <si>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</si>
  <si>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</si>
  <si>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</si>
  <si>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</si>
  <si>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</si>
  <si>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</si>
  <si>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</si>
  <si>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</si>
  <si>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</si>
  <si>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</si>
  <si>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</si>
  <si>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</si>
  <si>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</si>
  <si>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</si>
  <si>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</si>
  <si>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</si>
  <si>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</si>
  <si>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</si>
  <si>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</si>
  <si>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</si>
  <si>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</si>
  <si>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</si>
  <si>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</si>
  <si>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</si>
  <si>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</si>
  <si>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</si>
  <si>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</si>
  <si>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</si>
  <si>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</si>
  <si>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</si>
  <si>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</si>
  <si>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</si>
  <si>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</si>
  <si>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</si>
  <si>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</si>
  <si>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</si>
  <si>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</si>
  <si>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</si>
  <si>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</si>
  <si>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</si>
  <si>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</si>
  <si>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</si>
  <si>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</si>
  <si>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</si>
  <si>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</si>
  <si>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</si>
  <si>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</si>
  <si>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</si>
  <si>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</si>
  <si>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</si>
  <si>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</si>
  <si>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</si>
  <si>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</si>
  <si>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</si>
  <si>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</si>
  <si>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</si>
  <si>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</si>
  <si>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</si>
  <si>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</si>
  <si>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</si>
  <si>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</si>
  <si>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</si>
  <si>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</si>
  <si>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</si>
  <si>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</si>
  <si>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</si>
  <si>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</si>
  <si>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</si>
  <si>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</si>
  <si>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</si>
  <si>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</si>
  <si>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</si>
  <si>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</si>
  <si>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</si>
  <si>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</si>
  <si>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</si>
  <si>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</si>
  <si>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</si>
  <si>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</si>
  <si>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</si>
  <si>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</si>
  <si>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</si>
  <si>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</si>
  <si>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</si>
  <si>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</si>
  <si>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</si>
  <si>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</si>
  <si>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</si>
  <si>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</si>
  <si>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</si>
  <si>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</si>
  <si>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</si>
  <si>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</si>
  <si>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</si>
  <si>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</si>
  <si>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</si>
  <si>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</si>
  <si>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</si>
  <si>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</si>
  <si>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</si>
  <si>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</si>
  <si>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</si>
  <si>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</si>
  <si>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</si>
  <si>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</si>
  <si>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</si>
  <si>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</si>
  <si>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</si>
  <si>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</si>
  <si>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</si>
  <si>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</si>
  <si>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</si>
  <si>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</si>
  <si>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</si>
  <si>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</si>
  <si>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</si>
  <si>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</si>
  <si>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</si>
  <si>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</si>
  <si>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</si>
  <si>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</si>
  <si>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</si>
  <si>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</si>
  <si>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</si>
  <si>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</si>
  <si>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</si>
  <si>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</si>
  <si>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</si>
  <si>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</si>
  <si>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</si>
  <si>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</si>
  <si>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</si>
  <si>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</si>
  <si>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</si>
  <si>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</si>
  <si>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</si>
  <si>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</si>
  <si>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</si>
  <si>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</si>
  <si>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</si>
  <si>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</si>
  <si>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</si>
  <si>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</si>
  <si>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</si>
  <si>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</si>
  <si>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</si>
  <si>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</si>
  <si>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</si>
  <si>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</si>
  <si>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</si>
  <si>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</si>
  <si>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</si>
  <si>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</si>
  <si>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</si>
  <si>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</si>
  <si>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</si>
  <si>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</si>
  <si>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</si>
  <si>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</si>
  <si>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</si>
  <si>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</si>
  <si>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</si>
  <si>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</si>
  <si>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</si>
  <si>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</si>
  <si>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</si>
  <si>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</si>
  <si>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</si>
  <si>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</si>
  <si>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</si>
  <si>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</si>
  <si>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</si>
  <si>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</si>
  <si>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</si>
  <si>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</si>
  <si>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</si>
  <si>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</si>
  <si>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</si>
  <si>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</si>
  <si>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</si>
  <si>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</si>
  <si>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</si>
  <si>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</si>
  <si>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</si>
  <si>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</si>
  <si>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</si>
  <si>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</si>
  <si>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</si>
  <si>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</si>
  <si>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</si>
  <si>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</si>
  <si>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</si>
  <si>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</si>
  <si>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</si>
  <si>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</si>
  <si>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</si>
  <si>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</si>
  <si>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</si>
  <si>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</si>
  <si>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</si>
  <si>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</si>
  <si>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</si>
  <si>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</si>
  <si>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</si>
  <si>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</si>
  <si>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</si>
  <si>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</si>
  <si>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</si>
  <si>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</si>
  <si>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</si>
  <si>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</si>
  <si>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</si>
  <si>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</si>
  <si>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</si>
  <si>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</si>
  <si>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</si>
  <si>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</si>
  <si>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</si>
  <si>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</si>
  <si>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</si>
  <si>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</si>
  <si>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</si>
  <si>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</si>
  <si>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</si>
  <si>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</si>
  <si>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</si>
  <si>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</si>
  <si>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</si>
  <si>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</si>
  <si>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</si>
  <si>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</si>
  <si>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</si>
  <si>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</si>
  <si>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</si>
  <si>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</si>
  <si>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</si>
  <si>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</si>
  <si>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</si>
  <si>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</si>
  <si>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</si>
  <si>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</si>
  <si>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</si>
  <si>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</si>
  <si>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</si>
  <si>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</si>
  <si>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</si>
  <si>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</si>
  <si>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</si>
  <si>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</si>
  <si>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</si>
  <si>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</si>
  <si>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</si>
  <si>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</si>
  <si>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</si>
  <si>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</si>
  <si>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</si>
  <si>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</si>
  <si>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</si>
  <si>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</si>
  <si>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</si>
  <si>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</si>
  <si>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</si>
  <si>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</si>
  <si>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</si>
  <si>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</si>
  <si>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</si>
  <si>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</si>
  <si>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</si>
  <si>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</si>
  <si>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</si>
  <si>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</si>
  <si>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</si>
  <si>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</si>
  <si>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</si>
  <si>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</si>
  <si>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</si>
  <si>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</si>
  <si>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</si>
  <si>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</si>
  <si>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</si>
  <si>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</si>
  <si>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</si>
  <si>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</si>
  <si>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</si>
  <si>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</si>
  <si>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</si>
  <si>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</si>
  <si>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</si>
  <si>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</si>
  <si>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</si>
  <si>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</si>
  <si>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</si>
  <si>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</si>
  <si>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</si>
  <si>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</si>
  <si>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</si>
  <si>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</si>
  <si>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</si>
  <si>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</si>
  <si>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</si>
  <si>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</si>
  <si>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</si>
  <si>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</si>
  <si>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</si>
  <si>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</si>
  <si>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</si>
  <si>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</si>
  <si>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</si>
  <si>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</si>
  <si>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</si>
  <si>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</si>
  <si>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</si>
  <si>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</si>
  <si>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</si>
  <si>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</si>
  <si>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</si>
  <si>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</si>
  <si>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</si>
  <si>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</si>
  <si>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</si>
  <si>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</si>
  <si>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</si>
  <si>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</si>
  <si>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</si>
  <si>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</si>
  <si>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</si>
  <si>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</si>
  <si>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</si>
  <si>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</si>
  <si>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</si>
  <si>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</si>
  <si>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</si>
  <si>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</si>
  <si>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</si>
  <si>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</si>
  <si>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</si>
  <si>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</si>
  <si>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</si>
  <si>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</si>
  <si>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</si>
  <si>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</si>
  <si>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</si>
  <si>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</si>
  <si>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</si>
  <si>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</si>
  <si>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</si>
  <si>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</si>
  <si>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</si>
  <si>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</si>
  <si>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</si>
  <si>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</si>
  <si>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</si>
  <si>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</si>
  <si>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</si>
  <si>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</si>
  <si>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</si>
  <si>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</si>
  <si>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</si>
  <si>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</si>
  <si>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</si>
  <si>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</si>
  <si>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</si>
  <si>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</si>
  <si>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</si>
  <si>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</si>
  <si>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</si>
  <si>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</si>
  <si>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</si>
  <si>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</si>
  <si>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</si>
  <si>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</si>
  <si>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</si>
  <si>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</si>
  <si>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</si>
  <si>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</si>
  <si>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</si>
  <si>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</si>
  <si>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</si>
  <si>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</si>
  <si>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</si>
  <si>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</si>
  <si>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</si>
  <si>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</si>
  <si>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</si>
  <si>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</si>
  <si>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</si>
  <si>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</si>
  <si>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</si>
  <si>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</si>
  <si>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</si>
  <si>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</si>
  <si>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</si>
  <si>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</si>
  <si>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</si>
  <si>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</si>
  <si>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</si>
  <si>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</si>
  <si>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</si>
  <si>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</si>
  <si>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</si>
  <si>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</si>
  <si>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</si>
  <si>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</si>
  <si>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</si>
  <si>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</si>
  <si>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</si>
  <si>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</si>
  <si>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</si>
  <si>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</si>
  <si>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</si>
  <si>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</si>
  <si>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</si>
  <si>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</si>
  <si>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</si>
  <si>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</si>
  <si>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</si>
  <si>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</si>
  <si>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</si>
  <si>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</si>
  <si>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</si>
  <si>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</si>
  <si>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</si>
  <si>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</si>
  <si>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</si>
  <si>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</si>
  <si>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</si>
  <si>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</si>
  <si>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</si>
  <si>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</si>
  <si>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</si>
  <si>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</si>
  <si>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</si>
  <si>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</si>
  <si>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</si>
  <si>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</si>
  <si>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</si>
  <si>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</si>
  <si>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</si>
  <si>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</si>
  <si>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</si>
  <si>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</si>
  <si>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</si>
  <si>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</si>
  <si>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</si>
  <si>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</si>
  <si>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</si>
  <si>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</si>
  <si>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</si>
  <si>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</si>
  <si>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</si>
  <si>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</si>
  <si>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</si>
  <si>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</si>
  <si>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</si>
  <si>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</si>
  <si>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</si>
  <si>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</si>
  <si>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</si>
  <si>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</si>
  <si>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</si>
  <si>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</si>
  <si>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</si>
  <si>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</si>
  <si>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</si>
  <si>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</si>
  <si>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</si>
  <si>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</si>
  <si>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</si>
  <si>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</si>
  <si>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</si>
  <si>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</si>
  <si>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</si>
  <si>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</si>
  <si>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</si>
  <si>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</si>
  <si>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</si>
  <si>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</si>
  <si>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</si>
  <si>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</si>
  <si>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</si>
  <si>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</si>
  <si>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</si>
  <si>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</si>
  <si>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</si>
  <si>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</si>
  <si>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</si>
  <si>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</si>
  <si>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</si>
  <si>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</si>
  <si>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</si>
  <si>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</si>
  <si>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</si>
  <si>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</si>
  <si>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</si>
  <si>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</si>
  <si>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</si>
  <si>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</si>
  <si>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</si>
  <si>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</si>
  <si>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</si>
  <si>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</si>
  <si>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</si>
  <si>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</si>
  <si>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</si>
  <si>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</si>
  <si>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</si>
  <si>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</si>
  <si>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</si>
  <si>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</si>
  <si>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</si>
  <si>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</si>
  <si>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</si>
  <si>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</si>
  <si>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</si>
  <si>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</si>
  <si>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</si>
  <si>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</si>
  <si>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</si>
  <si>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</si>
  <si>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</si>
  <si>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</si>
  <si>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</si>
  <si>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</si>
  <si>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</si>
  <si>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</si>
  <si>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</si>
  <si>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</si>
  <si>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</si>
  <si>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</si>
  <si>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</si>
  <si>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</si>
  <si>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</si>
  <si>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</si>
  <si>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</si>
  <si>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</si>
  <si>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</si>
  <si>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</si>
  <si>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</si>
  <si>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</si>
  <si>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</si>
  <si>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</si>
  <si>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</si>
  <si>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</si>
  <si>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</si>
  <si>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</si>
  <si>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</si>
  <si>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</si>
  <si>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</si>
  <si>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</si>
  <si>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</si>
  <si>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</si>
  <si>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</si>
  <si>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</si>
  <si>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</si>
  <si>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</si>
  <si>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</si>
  <si>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</si>
  <si>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</si>
  <si>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</si>
  <si>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</si>
  <si>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</si>
  <si>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</si>
  <si>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</si>
  <si>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</si>
  <si>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</si>
  <si>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</si>
  <si>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</si>
  <si>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</si>
  <si>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</si>
  <si>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</si>
  <si>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</si>
  <si>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</si>
  <si>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</si>
  <si>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</si>
  <si>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</si>
  <si>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</si>
  <si>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</si>
  <si>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</si>
  <si>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</si>
  <si>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</si>
  <si>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</si>
  <si>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</si>
  <si>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</si>
  <si>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</si>
  <si>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</si>
  <si>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</si>
  <si>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</si>
  <si>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</si>
  <si>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</si>
  <si>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</si>
  <si>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</si>
  <si>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</si>
  <si>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</si>
  <si>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</si>
  <si>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</si>
  <si>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</si>
  <si>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</si>
  <si>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</si>
  <si>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</si>
  <si>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</si>
  <si>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</si>
  <si>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</si>
  <si>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</si>
  <si>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</si>
  <si>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</si>
  <si>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</si>
  <si>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</si>
  <si>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</si>
  <si>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</si>
  <si>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</si>
  <si>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</si>
  <si>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</si>
  <si>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</si>
  <si>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</si>
  <si>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</si>
  <si>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</si>
  <si>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</si>
  <si>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</si>
  <si>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</si>
  <si>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</si>
  <si>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</si>
  <si>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</si>
  <si>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</si>
  <si>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</si>
  <si>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</si>
  <si>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</si>
  <si>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</si>
  <si>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</si>
  <si>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</si>
  <si>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</si>
  <si>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</si>
  <si>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</si>
  <si>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</si>
  <si>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</si>
  <si>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</si>
  <si>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</si>
  <si>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</si>
  <si>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</si>
  <si>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</si>
  <si>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</si>
  <si>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</si>
  <si>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</si>
  <si>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</si>
  <si>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</si>
  <si>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</si>
  <si>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</si>
  <si>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</si>
  <si>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</si>
  <si>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</si>
  <si>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</si>
  <si>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</si>
  <si>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</si>
  <si>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</si>
  <si>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</si>
  <si>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</si>
  <si>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</si>
  <si>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</si>
  <si>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</si>
  <si>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</si>
  <si>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</si>
  <si>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</si>
  <si>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</si>
  <si>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</si>
  <si>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</si>
  <si>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</si>
  <si>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</si>
  <si>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</si>
  <si>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</si>
  <si>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</si>
  <si>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</si>
  <si>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</si>
  <si>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</si>
  <si>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</si>
  <si>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</si>
  <si>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</si>
  <si>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</si>
  <si>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</si>
  <si>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</si>
  <si>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</si>
  <si>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</si>
  <si>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</si>
  <si>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</si>
  <si>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</si>
  <si>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</si>
  <si>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</si>
  <si>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</si>
  <si>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</si>
  <si>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</si>
  <si>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</si>
  <si>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</si>
  <si>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</si>
  <si>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</si>
  <si>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</si>
  <si>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</si>
  <si>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</si>
  <si>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</si>
  <si>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</si>
  <si>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</si>
  <si>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</si>
  <si>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</si>
  <si>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</si>
  <si>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</si>
  <si>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</si>
  <si>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</si>
  <si>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</si>
  <si>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</si>
  <si>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</si>
  <si>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</si>
  <si>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</si>
  <si>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</si>
  <si>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</si>
  <si>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</si>
  <si>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</si>
  <si>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</si>
  <si>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</si>
  <si>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</si>
  <si>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</si>
  <si>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</si>
  <si>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</si>
  <si>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</si>
  <si>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</si>
  <si>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</si>
  <si>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</si>
  <si>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</si>
  <si>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</si>
  <si>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</si>
  <si>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</si>
  <si>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</si>
  <si>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</si>
  <si>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</si>
  <si>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</si>
  <si>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</si>
  <si>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</si>
  <si>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</si>
  <si>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</si>
  <si>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</si>
  <si>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</si>
  <si>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</si>
  <si>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</si>
  <si>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</si>
  <si>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</si>
  <si>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</si>
  <si>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</si>
  <si>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</si>
  <si>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</si>
  <si>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</si>
  <si>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</si>
  <si>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</si>
  <si>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</si>
  <si>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</si>
  <si>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</si>
  <si>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</si>
  <si>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</si>
  <si>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</si>
  <si>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</si>
  <si>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</si>
  <si>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</si>
  <si>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</si>
  <si>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</si>
  <si>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</si>
  <si>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</si>
  <si>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</si>
  <si>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</si>
  <si>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</si>
  <si>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</si>
  <si>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</si>
  <si>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</si>
  <si>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</si>
  <si>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</si>
  <si>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</si>
  <si>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</si>
  <si>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</si>
  <si>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</si>
  <si>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</si>
  <si>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</si>
  <si>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</si>
  <si>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</si>
  <si>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</si>
  <si>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</si>
  <si>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</si>
  <si>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</si>
  <si>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</si>
  <si>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</si>
  <si>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</si>
  <si>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</si>
  <si>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</si>
  <si>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</si>
  <si>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</si>
  <si>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</si>
  <si>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</si>
  <si>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</si>
  <si>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</si>
  <si>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</si>
  <si>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</si>
  <si>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</si>
  <si>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</si>
  <si>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</si>
  <si>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</si>
  <si>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</si>
  <si>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</si>
  <si>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</si>
  <si>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</si>
  <si>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</si>
  <si>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</si>
  <si>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</si>
  <si>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</si>
  <si>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</si>
  <si>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</si>
  <si>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</si>
  <si>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</si>
  <si>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</si>
  <si>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</si>
  <si>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</si>
  <si>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</si>
  <si>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</si>
  <si>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</si>
  <si>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</si>
  <si>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</si>
  <si>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</si>
  <si>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</si>
  <si>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</si>
  <si>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</si>
  <si>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</si>
  <si>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</si>
  <si>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</si>
  <si>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</si>
  <si>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</si>
  <si>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</si>
  <si>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</si>
  <si>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</si>
  <si>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</si>
  <si>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</si>
  <si>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</si>
  <si>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</si>
  <si>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</si>
  <si>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</si>
  <si>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</si>
  <si>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</si>
  <si>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</si>
  <si>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</si>
  <si>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</si>
  <si>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</si>
  <si>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</si>
  <si>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</si>
  <si>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</si>
  <si>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</si>
  <si>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</si>
  <si>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</si>
  <si>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</si>
  <si>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</si>
  <si>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</si>
  <si>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</si>
  <si>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</si>
  <si>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</si>
  <si>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</si>
  <si>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</si>
  <si>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</si>
  <si>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</si>
  <si>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</si>
  <si>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</si>
  <si>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</si>
  <si>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</si>
  <si>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</si>
  <si>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</si>
  <si>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</si>
  <si>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</si>
  <si>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</si>
  <si>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</si>
  <si>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</si>
  <si>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</si>
  <si>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</si>
  <si>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</si>
  <si>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</si>
  <si>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</si>
  <si>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</si>
  <si>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</si>
  <si>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</si>
  <si>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</si>
  <si>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</si>
  <si>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</si>
  <si>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</si>
  <si>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</si>
  <si>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</si>
  <si>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</si>
  <si>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</si>
  <si>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</si>
  <si>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</si>
  <si>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</si>
  <si>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</si>
  <si>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</si>
  <si>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</si>
  <si>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</si>
  <si>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</si>
  <si>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</si>
  <si>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</si>
  <si>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</si>
  <si>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</si>
  <si>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</si>
  <si>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</si>
  <si>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</si>
  <si>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</si>
  <si>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</si>
  <si>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</si>
  <si>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</si>
  <si>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</si>
  <si>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</si>
  <si>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</si>
  <si>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</si>
  <si>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</si>
  <si>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</si>
  <si>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</si>
  <si>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</si>
  <si>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</si>
  <si>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</si>
  <si>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</si>
  <si>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</si>
  <si>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</si>
  <si>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</si>
  <si>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</si>
  <si>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</si>
  <si>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</si>
  <si>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</si>
  <si>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</si>
  <si>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</si>
  <si>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</si>
  <si>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</si>
  <si>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</si>
  <si>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</si>
  <si>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</si>
  <si>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</si>
  <si>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</si>
  <si>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</si>
  <si>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</si>
  <si>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</si>
  <si>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</si>
  <si>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</si>
  <si>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</si>
  <si>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</si>
  <si>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</si>
  <si>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</si>
  <si>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</si>
  <si>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</si>
  <si>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</si>
  <si>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</si>
  <si>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</si>
  <si>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</si>
  <si>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</si>
  <si>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</si>
  <si>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</si>
  <si>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</si>
  <si>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</si>
  <si>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</si>
  <si>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</si>
  <si>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</si>
  <si>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</si>
  <si>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</si>
  <si>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</si>
  <si>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</si>
  <si>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</si>
  <si>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</si>
  <si>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</si>
  <si>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</si>
  <si>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</si>
  <si>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</si>
  <si>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</si>
  <si>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</si>
  <si>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</si>
  <si>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</si>
  <si>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</si>
  <si>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</si>
  <si>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</si>
  <si>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</si>
  <si>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</si>
  <si>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</si>
  <si>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</si>
  <si>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</si>
  <si>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</si>
  <si>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</si>
  <si>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</si>
  <si>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</si>
  <si>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</si>
  <si>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</si>
  <si>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</si>
  <si>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</si>
  <si>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</si>
  <si>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</si>
  <si>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</si>
  <si>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</si>
  <si>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</si>
  <si>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</si>
  <si>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</si>
  <si>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</si>
  <si>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</si>
  <si>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</si>
  <si>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</si>
  <si>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</si>
  <si>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</si>
  <si>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</si>
  <si>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</si>
  <si>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</si>
  <si>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</si>
  <si>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</si>
  <si>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</si>
  <si>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</si>
  <si>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</si>
  <si>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</si>
  <si>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</si>
  <si>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</si>
  <si>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</si>
  <si>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</si>
  <si>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</si>
  <si>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</si>
  <si>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</si>
  <si>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</si>
  <si>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</si>
  <si>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</si>
  <si>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</si>
  <si>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</si>
  <si>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</si>
  <si>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</si>
  <si>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</si>
  <si>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</si>
  <si>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</si>
  <si>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</si>
  <si>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</si>
  <si>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</si>
  <si>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</si>
  <si>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</si>
  <si>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</si>
  <si>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</si>
  <si>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</si>
  <si>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</si>
  <si>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</si>
  <si>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</si>
  <si>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</si>
  <si>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</si>
  <si>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</si>
  <si>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</si>
  <si>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</si>
  <si>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</si>
  <si>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</si>
  <si>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</si>
  <si>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</si>
  <si>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</si>
  <si>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</si>
  <si>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</si>
  <si>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</si>
  <si>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</si>
  <si>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</si>
  <si>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</si>
  <si>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</si>
  <si>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</si>
  <si>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</si>
  <si>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</si>
  <si>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</si>
  <si>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</si>
  <si>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</si>
  <si>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</si>
  <si>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</si>
  <si>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</si>
  <si>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</si>
  <si>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</si>
  <si>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</si>
  <si>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</si>
  <si>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</si>
  <si>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</si>
  <si>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</si>
  <si>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</si>
  <si>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</si>
  <si>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</si>
  <si>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</si>
  <si>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</si>
  <si>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</si>
  <si>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</si>
  <si>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</si>
  <si>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</si>
  <si>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</si>
  <si>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</si>
  <si>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</si>
  <si>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</si>
  <si>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</si>
  <si>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</si>
  <si>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</si>
  <si>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</si>
  <si>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</si>
  <si>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</si>
  <si>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</si>
  <si>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</si>
  <si>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</si>
  <si>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</si>
  <si>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</si>
  <si>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</si>
  <si>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</si>
  <si>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</si>
  <si>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</si>
  <si>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</si>
  <si>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</si>
  <si>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</si>
  <si>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</si>
  <si>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</si>
  <si>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</si>
  <si>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</si>
  <si>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</si>
  <si>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</si>
  <si>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</si>
  <si>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</si>
  <si>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</si>
  <si>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</si>
  <si>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</si>
  <si>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</si>
  <si>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</si>
  <si>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</si>
  <si>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</si>
  <si>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</si>
  <si>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</si>
  <si>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</si>
  <si>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</si>
  <si>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</si>
  <si>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</si>
  <si>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</si>
  <si>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</si>
  <si>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</si>
  <si>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</si>
  <si>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</si>
  <si>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</si>
  <si>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</si>
  <si>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</si>
  <si>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</si>
  <si>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</si>
  <si>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</si>
  <si>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</si>
  <si>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</si>
  <si>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</si>
  <si>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</si>
  <si>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</si>
  <si>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</si>
  <si>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</si>
  <si>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</si>
  <si>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</si>
  <si>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</si>
  <si>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</si>
  <si>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</si>
  <si>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</si>
  <si>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</si>
  <si>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</si>
  <si>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</si>
  <si>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</si>
  <si>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</si>
  <si>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</si>
  <si>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</si>
  <si>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</si>
  <si>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</si>
  <si>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</si>
  <si>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</si>
  <si>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</si>
  <si>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</si>
  <si>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</si>
  <si>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</si>
  <si>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</si>
  <si>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</si>
  <si>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</si>
  <si>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</si>
  <si>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</si>
  <si>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</si>
  <si>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</si>
  <si>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</si>
  <si>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</si>
  <si>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</si>
  <si>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</si>
  <si>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</si>
  <si>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</si>
  <si>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</si>
  <si>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</si>
  <si>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</si>
  <si>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</si>
  <si>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</si>
  <si>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</si>
  <si>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</si>
  <si>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</si>
  <si>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</si>
  <si>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</si>
  <si>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</si>
  <si>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</si>
  <si>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</si>
  <si>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</si>
  <si>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</si>
  <si>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</si>
  <si>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</si>
  <si>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</si>
  <si>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</si>
  <si>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</si>
  <si>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</si>
  <si>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</si>
  <si>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</si>
  <si>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</si>
  <si>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</si>
  <si>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</si>
  <si>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</si>
  <si>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</si>
  <si>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</si>
  <si>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</si>
  <si>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</si>
  <si>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</si>
  <si>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</si>
  <si>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</si>
  <si>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</si>
  <si>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</si>
  <si>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</si>
  <si>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</si>
  <si>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</si>
  <si>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</si>
  <si>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</si>
  <si>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</si>
  <si>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</si>
  <si>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</si>
  <si>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</si>
  <si>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</si>
  <si>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</si>
  <si>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</si>
  <si>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</si>
  <si>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</si>
  <si>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</si>
  <si>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</si>
  <si>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</si>
  <si>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</si>
  <si>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</si>
  <si>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</si>
  <si>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</si>
  <si>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</si>
  <si>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</si>
  <si>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</si>
  <si>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</si>
  <si>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</si>
  <si>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</si>
  <si>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</si>
  <si>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</si>
  <si>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</si>
  <si>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</si>
  <si>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</si>
  <si>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</si>
  <si>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</si>
  <si>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</si>
  <si>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</si>
  <si>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</si>
  <si>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</si>
  <si>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</si>
  <si>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</si>
  <si>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</si>
  <si>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</si>
  <si>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</si>
  <si>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</si>
  <si>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</si>
  <si>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</si>
  <si>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</si>
  <si>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</si>
  <si>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</si>
  <si>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</si>
  <si>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</si>
  <si>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</si>
  <si>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</si>
  <si>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</si>
  <si>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</si>
  <si>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</si>
  <si>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</si>
  <si>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</si>
  <si>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</si>
  <si>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</si>
  <si>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</si>
  <si>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</si>
  <si>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</si>
  <si>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</si>
  <si>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</si>
  <si>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</si>
  <si>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</si>
  <si>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</si>
  <si>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</si>
  <si>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</si>
  <si>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</si>
  <si>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</si>
  <si>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</si>
  <si>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</si>
  <si>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</si>
  <si>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</si>
  <si>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</si>
  <si>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</si>
  <si>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</si>
  <si>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</si>
  <si>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</si>
  <si>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</si>
  <si>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</si>
  <si>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</si>
  <si>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</si>
  <si>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</si>
  <si>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</si>
  <si>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</si>
  <si>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</si>
  <si>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</si>
  <si>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</si>
  <si>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</si>
  <si>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</si>
  <si>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</si>
  <si>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</si>
  <si>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</si>
  <si>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</si>
  <si>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</si>
  <si>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</si>
  <si>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</si>
  <si>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</si>
  <si>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</si>
  <si>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</si>
  <si>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</si>
  <si>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</si>
  <si>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</si>
  <si>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</si>
  <si>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</si>
  <si>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</si>
  <si>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</si>
  <si>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</si>
  <si>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</si>
  <si>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</si>
  <si>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</si>
  <si>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</si>
  <si>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</si>
  <si>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</si>
  <si>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</si>
  <si>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</si>
  <si>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</si>
  <si>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</si>
  <si>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</si>
  <si>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</si>
  <si>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</si>
  <si>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</si>
  <si>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</si>
  <si>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</si>
  <si>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</si>
  <si>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</si>
  <si>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</si>
  <si>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</si>
  <si>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</si>
  <si>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</si>
  <si>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</si>
  <si>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</si>
  <si>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</si>
  <si>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</si>
  <si>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</si>
  <si>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</si>
  <si>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</si>
  <si>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</si>
  <si>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</si>
  <si>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</si>
  <si>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</si>
  <si>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</si>
  <si>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</si>
  <si>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</si>
  <si>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</si>
  <si>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</si>
  <si>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</si>
  <si>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</si>
  <si>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</si>
  <si>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</si>
  <si>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</si>
  <si>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</si>
  <si>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</si>
  <si>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</si>
  <si>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</si>
  <si>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</si>
  <si>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</si>
  <si>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</si>
  <si>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</si>
  <si>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</si>
  <si>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</si>
  <si>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</si>
  <si>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</si>
  <si>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</si>
  <si>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</si>
  <si>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</si>
  <si>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</si>
  <si>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</si>
  <si>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</si>
  <si>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</si>
  <si>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</si>
  <si>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</si>
  <si>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</si>
  <si>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</si>
  <si>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</si>
  <si>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</si>
  <si>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</si>
  <si>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</si>
  <si>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</si>
  <si>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</si>
  <si>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</si>
  <si>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</si>
  <si>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</si>
  <si>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</si>
  <si>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</si>
  <si>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</si>
  <si>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</si>
  <si>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</si>
  <si>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</si>
  <si>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</si>
  <si>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</si>
  <si>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</si>
  <si>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</si>
  <si>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</si>
  <si>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</si>
  <si>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</si>
  <si>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</si>
  <si>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</si>
  <si>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</si>
  <si>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</si>
  <si>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</si>
  <si>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</si>
  <si>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</si>
  <si>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</si>
  <si>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</si>
  <si>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</si>
  <si>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</si>
  <si>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</si>
  <si>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</si>
  <si>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</si>
  <si>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</si>
  <si>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</si>
  <si>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</si>
  <si>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</si>
  <si>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</si>
  <si>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</si>
  <si>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</si>
  <si>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</si>
  <si>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</si>
  <si>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</si>
  <si>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</si>
  <si>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</si>
  <si>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</si>
  <si>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</si>
  <si>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</si>
  <si>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</si>
  <si>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</si>
  <si>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</si>
  <si>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</si>
  <si>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</si>
  <si>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</si>
  <si>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</si>
  <si>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</si>
  <si>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</si>
  <si>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</si>
  <si>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</si>
  <si>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</si>
  <si>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</si>
  <si>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</si>
  <si>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</si>
  <si>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</si>
  <si>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</si>
  <si>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</si>
  <si>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</si>
  <si>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</si>
  <si>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</si>
  <si>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</si>
  <si>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</si>
  <si>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</si>
  <si>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</si>
  <si>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</si>
  <si>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</si>
  <si>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</si>
  <si>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</si>
  <si>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</si>
  <si>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</si>
  <si>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</si>
  <si>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</si>
  <si>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</si>
  <si>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</si>
  <si>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</si>
  <si>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</si>
  <si>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</si>
  <si>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</si>
  <si>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</si>
  <si>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</si>
  <si>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</si>
  <si>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</si>
  <si>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</si>
  <si>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</si>
  <si>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</si>
  <si>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</si>
  <si>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</si>
  <si>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</si>
  <si>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</si>
  <si>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</si>
  <si>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</si>
  <si>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</si>
  <si>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</si>
  <si>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</si>
  <si>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</si>
  <si>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</si>
  <si>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</si>
  <si>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</si>
  <si>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</si>
  <si>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</si>
  <si>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</si>
  <si>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</si>
  <si>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</si>
  <si>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</si>
  <si>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</si>
  <si>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</si>
  <si>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</si>
  <si>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</si>
  <si>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</si>
  <si>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</si>
  <si>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</si>
  <si>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</si>
  <si>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</si>
  <si>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</si>
  <si>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</si>
  <si>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</si>
  <si>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</si>
  <si>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</si>
  <si>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</si>
  <si>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</si>
  <si>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</si>
  <si>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</si>
  <si>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</si>
  <si>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</si>
  <si>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</si>
  <si>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</si>
  <si>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</si>
  <si>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</si>
  <si>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</si>
  <si>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</si>
  <si>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</si>
  <si>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</si>
  <si>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</si>
  <si>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</si>
  <si>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</si>
  <si>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</si>
  <si>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</si>
  <si>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</si>
  <si>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</si>
  <si>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</si>
  <si>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</si>
  <si>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</si>
  <si>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</si>
  <si>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</si>
  <si>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</si>
  <si>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</si>
  <si>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</si>
  <si>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</si>
  <si>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</si>
  <si>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</si>
  <si>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</si>
  <si>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</si>
  <si>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</si>
  <si>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</si>
  <si>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</si>
  <si>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</si>
  <si>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</si>
  <si>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</si>
  <si>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</si>
  <si>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</si>
  <si>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</si>
  <si>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</si>
  <si>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</si>
  <si>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</si>
  <si>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</si>
  <si>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</si>
  <si>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</si>
  <si>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</si>
  <si>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</si>
  <si>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</si>
  <si>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</si>
  <si>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</si>
  <si>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</si>
  <si>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</si>
  <si>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</si>
  <si>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</si>
  <si>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</si>
  <si>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</si>
  <si>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</si>
  <si>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</si>
  <si>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</si>
  <si>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</si>
  <si>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</si>
  <si>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</si>
  <si>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</si>
  <si>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</si>
  <si>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</si>
  <si>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</si>
  <si>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</si>
  <si>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</si>
  <si>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</si>
  <si>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</si>
  <si>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</si>
  <si>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</si>
  <si>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</si>
  <si>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</si>
  <si>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</si>
  <si>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</si>
  <si>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</si>
  <si>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</si>
  <si>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</si>
  <si>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</si>
  <si>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</si>
  <si>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</si>
  <si>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</si>
  <si>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</si>
  <si>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</si>
  <si>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</si>
  <si>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</si>
  <si>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</si>
  <si>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</si>
  <si>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</si>
  <si>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</si>
  <si>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</si>
  <si>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</si>
  <si>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</si>
  <si>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</si>
  <si>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</si>
  <si>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</si>
  <si>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</si>
  <si>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</si>
  <si>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</si>
  <si>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</si>
  <si>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</si>
  <si>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</si>
  <si>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</si>
  <si>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</si>
  <si>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</si>
  <si>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</si>
  <si>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</si>
  <si>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</si>
  <si>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</si>
  <si>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</si>
  <si>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</si>
  <si>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</si>
  <si>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</si>
  <si>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</si>
  <si>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</si>
  <si>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</si>
  <si>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</si>
  <si>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</si>
  <si>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</si>
  <si>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</si>
  <si>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</si>
  <si>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</si>
  <si>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</si>
  <si>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</si>
  <si>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</si>
  <si>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</si>
  <si>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</si>
  <si>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</si>
  <si>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</si>
  <si>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</si>
  <si>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</si>
  <si>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</si>
  <si>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</si>
  <si>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</si>
  <si>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</si>
  <si>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</si>
  <si>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</si>
  <si>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</si>
  <si>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</si>
  <si>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</si>
  <si>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</si>
  <si>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</si>
  <si>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</si>
  <si>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</si>
  <si>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</si>
  <si>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</si>
  <si>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</si>
  <si>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</si>
  <si>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</si>
  <si>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</si>
  <si>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</si>
  <si>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</si>
  <si>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</si>
  <si>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</si>
  <si>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</si>
  <si>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</si>
  <si>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</si>
  <si>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</si>
  <si>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</si>
  <si>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</si>
  <si>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</si>
  <si>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</si>
  <si>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</si>
  <si>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</si>
  <si>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</si>
  <si>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</si>
  <si>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</si>
  <si>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</si>
  <si>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</si>
  <si>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</si>
  <si>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</si>
  <si>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</si>
  <si>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</si>
  <si>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</si>
  <si>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</si>
  <si>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</si>
  <si>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</si>
  <si>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</si>
  <si>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</si>
  <si>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</si>
  <si>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</si>
  <si>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</si>
  <si>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</si>
  <si>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</si>
  <si>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</si>
  <si>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</si>
  <si>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</si>
  <si>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</si>
  <si>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</si>
  <si>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</si>
  <si>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</si>
  <si>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</si>
  <si>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</si>
  <si>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</si>
  <si>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</si>
  <si>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</si>
  <si>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</si>
  <si>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</si>
  <si>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</si>
  <si>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</si>
  <si>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</si>
  <si>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</si>
  <si>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</si>
  <si>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</si>
  <si>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</si>
  <si>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</si>
  <si>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</si>
  <si>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</si>
  <si>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</si>
  <si>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</si>
  <si>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</si>
  <si>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</si>
  <si>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</si>
  <si>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</si>
  <si>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</si>
  <si>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</si>
  <si>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</si>
  <si>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</si>
  <si>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</si>
  <si>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</si>
  <si>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</si>
  <si>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</si>
  <si>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</si>
  <si>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</si>
  <si>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</si>
  <si>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</si>
  <si>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</si>
  <si>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</si>
  <si>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</si>
  <si>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</si>
  <si>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</si>
  <si>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</si>
  <si>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</si>
  <si>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</si>
  <si>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</si>
  <si>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</si>
  <si>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</si>
  <si>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</si>
  <si>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</si>
  <si>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</si>
  <si>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</si>
  <si>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</si>
  <si>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</si>
  <si>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</si>
  <si>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</si>
  <si>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</si>
  <si>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</si>
  <si>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</si>
  <si>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</si>
  <si>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</si>
  <si>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</si>
  <si>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</si>
  <si>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</si>
  <si>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</si>
  <si>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</si>
  <si>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</si>
  <si>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</si>
  <si>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</si>
  <si>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</si>
  <si>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</si>
  <si>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</si>
  <si>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</si>
  <si>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</si>
  <si>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</si>
  <si>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</si>
  <si>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</si>
  <si>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</si>
  <si>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</si>
  <si>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</si>
  <si>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</si>
  <si>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</si>
  <si>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</si>
  <si>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</si>
  <si>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</si>
  <si>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</si>
  <si>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</si>
  <si>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</si>
  <si>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</si>
  <si>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</si>
  <si>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</si>
  <si>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</si>
  <si>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</si>
  <si>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</si>
  <si>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</si>
  <si>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</si>
  <si>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</si>
  <si>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</si>
  <si>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</si>
  <si>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</si>
  <si>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</si>
  <si>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</si>
  <si>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</si>
  <si>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</si>
  <si>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</si>
  <si>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</si>
  <si>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</si>
  <si>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</si>
  <si>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</si>
  <si>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</si>
  <si>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</si>
  <si>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</si>
  <si>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</si>
  <si>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</si>
  <si>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</si>
  <si>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</si>
  <si>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</si>
  <si>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</si>
  <si>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</si>
  <si>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</si>
  <si>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</si>
  <si>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</si>
  <si>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</si>
  <si>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</si>
  <si>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</si>
  <si>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</si>
  <si>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</si>
  <si>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</si>
  <si>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</si>
  <si>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</si>
  <si>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</si>
  <si>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</si>
  <si>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</si>
  <si>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</si>
  <si>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</si>
  <si>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</si>
  <si>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</si>
  <si>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</si>
  <si>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</si>
  <si>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</si>
  <si>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</si>
  <si>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</si>
  <si>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</si>
  <si>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</si>
  <si>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</si>
  <si>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</si>
  <si>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</si>
  <si>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</si>
  <si>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</si>
  <si>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</si>
  <si>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</si>
  <si>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</si>
  <si>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</si>
  <si>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</si>
  <si>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</si>
  <si>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</si>
  <si>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</si>
  <si>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</si>
  <si>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</si>
  <si>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</si>
  <si>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</si>
  <si>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</si>
  <si>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</si>
  <si>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</si>
  <si>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</si>
  <si>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</si>
  <si>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</si>
  <si>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</si>
  <si>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</si>
  <si>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</si>
  <si>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</si>
  <si>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</si>
  <si>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</si>
  <si>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</si>
  <si>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</si>
  <si>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</si>
  <si>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</si>
  <si>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</si>
  <si>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</si>
  <si>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</si>
  <si>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</si>
  <si>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</si>
  <si>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</si>
  <si>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</si>
  <si>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</si>
  <si>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</si>
  <si>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</si>
  <si>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</si>
  <si>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</si>
  <si>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</si>
  <si>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</si>
  <si>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</si>
  <si>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</si>
  <si>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</si>
  <si>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</si>
  <si>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</si>
  <si>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</si>
  <si>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</si>
  <si>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</si>
  <si>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</si>
  <si>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</si>
  <si>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</si>
  <si>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</si>
  <si>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</si>
  <si>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</si>
  <si>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</si>
  <si>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</si>
  <si>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</si>
  <si>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</si>
  <si>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</si>
  <si>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</si>
  <si>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</si>
  <si>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</si>
  <si>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</si>
  <si>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</si>
  <si>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</si>
  <si>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</si>
  <si>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</si>
  <si>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</si>
  <si>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</si>
  <si>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</si>
  <si>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</si>
  <si>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</si>
  <si>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</si>
  <si>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</si>
  <si>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</si>
  <si>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</si>
  <si>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</si>
  <si>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</si>
  <si>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</si>
  <si>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</si>
  <si>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</si>
  <si>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</si>
  <si>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</si>
  <si>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</si>
  <si>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</si>
  <si>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</si>
  <si>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</si>
  <si>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</si>
  <si>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</si>
  <si>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</si>
  <si>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</si>
  <si>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</si>
  <si>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</si>
  <si>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</si>
  <si>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</si>
  <si>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</si>
  <si>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</si>
  <si>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</si>
  <si>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</si>
  <si>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</si>
  <si>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</si>
  <si>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</si>
  <si>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</si>
  <si>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</si>
  <si>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</si>
  <si>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</si>
  <si>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</si>
  <si>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</si>
  <si>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</si>
  <si>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</si>
  <si>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</si>
  <si>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</si>
  <si>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</si>
  <si>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</si>
  <si>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</si>
  <si>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</si>
  <si>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</si>
  <si>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</si>
  <si>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</si>
  <si>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</si>
  <si>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</si>
  <si>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</si>
  <si>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</si>
  <si>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</si>
  <si>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</si>
  <si>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</si>
  <si>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</si>
  <si>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</si>
  <si>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</si>
  <si>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</si>
  <si>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</si>
  <si>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</si>
  <si>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</si>
  <si>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</si>
  <si>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</si>
  <si>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</si>
  <si>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</si>
  <si>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</si>
  <si>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</si>
  <si>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</si>
  <si>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</si>
  <si>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</si>
  <si>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</si>
  <si>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</si>
  <si>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</si>
  <si>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</si>
  <si>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</si>
  <si>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</si>
  <si>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</si>
  <si>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</si>
  <si>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</si>
  <si>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</si>
  <si>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</si>
  <si>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</si>
  <si>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</si>
  <si>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</si>
  <si>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</si>
  <si>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</si>
  <si>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</si>
  <si>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</si>
  <si>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</si>
  <si>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</si>
  <si>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</si>
  <si>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</si>
  <si>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</si>
  <si>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</si>
  <si>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</si>
  <si>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</si>
  <si>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</si>
  <si>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</si>
  <si>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</si>
  <si>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</si>
  <si>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</si>
  <si>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</si>
  <si>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</si>
  <si>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</si>
  <si>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</si>
  <si>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</si>
  <si>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</si>
  <si>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</si>
  <si>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</si>
  <si>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</si>
  <si>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</si>
  <si>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</si>
  <si>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</si>
  <si>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</si>
  <si>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</si>
  <si>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</si>
  <si>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</si>
  <si>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</si>
  <si>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</si>
  <si>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</si>
  <si>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</si>
  <si>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</si>
  <si>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</si>
  <si>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</si>
  <si>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</si>
  <si>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</si>
  <si>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</si>
  <si>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</si>
  <si>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</si>
  <si>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</si>
  <si>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</si>
  <si>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</si>
  <si>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</si>
  <si>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</si>
  <si>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</si>
  <si>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</si>
  <si>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</si>
  <si>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</si>
  <si>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</si>
  <si>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</si>
  <si>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</si>
  <si>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</si>
  <si>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</si>
  <si>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</si>
  <si>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</si>
  <si>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</si>
  <si>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</si>
  <si>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</si>
  <si>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</si>
  <si>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</si>
  <si>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</si>
  <si>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</si>
  <si>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</si>
  <si>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</si>
  <si>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</si>
  <si>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</si>
  <si>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</si>
  <si>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</si>
  <si>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</si>
  <si>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</si>
  <si>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</si>
  <si>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</si>
  <si>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</si>
  <si>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</si>
  <si>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</si>
  <si>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</si>
  <si>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</si>
  <si>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</si>
  <si>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</si>
  <si>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</si>
  <si>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</si>
  <si>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</si>
  <si>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</si>
  <si>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</si>
  <si>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</si>
  <si>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</si>
  <si>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</si>
  <si>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</si>
  <si>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</si>
  <si>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</si>
  <si>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</si>
  <si>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</si>
  <si>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</si>
  <si>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</si>
  <si>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</si>
  <si>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</si>
  <si>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</si>
  <si>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</si>
  <si>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</si>
  <si>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</si>
  <si>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</si>
  <si>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</si>
  <si>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</si>
  <si>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</si>
  <si>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</si>
  <si>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</si>
  <si>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</si>
  <si>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</si>
  <si>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</si>
  <si>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</si>
  <si>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</si>
  <si>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</si>
  <si>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</si>
  <si>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</si>
  <si>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</si>
  <si>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</si>
  <si>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</si>
  <si>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</si>
  <si>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</si>
  <si>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</si>
  <si>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</si>
  <si>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</si>
  <si>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</si>
  <si>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</si>
  <si>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</si>
  <si>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</si>
  <si>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</si>
  <si>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</si>
  <si>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</si>
  <si>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</si>
  <si>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</si>
  <si>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</si>
  <si>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</si>
  <si>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</si>
  <si>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</si>
  <si>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</si>
  <si>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</si>
  <si>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</si>
  <si>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</si>
  <si>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</si>
  <si>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</si>
  <si>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</si>
  <si>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</si>
  <si>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</si>
  <si>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</si>
  <si>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</si>
  <si>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</si>
  <si>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</si>
  <si>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</si>
  <si>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</si>
  <si>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</si>
  <si>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</si>
  <si>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</si>
  <si>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</si>
  <si>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</si>
  <si>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</si>
  <si>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</si>
  <si>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</si>
  <si>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</si>
  <si>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</si>
  <si>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</si>
  <si>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</si>
  <si>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</si>
  <si>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</si>
  <si>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</si>
  <si>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</si>
  <si>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</si>
  <si>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</si>
  <si>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</si>
  <si>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</si>
  <si>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</si>
  <si>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</si>
  <si>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</si>
  <si>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</si>
  <si>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</si>
  <si>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</si>
  <si>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</si>
  <si>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</si>
  <si>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</si>
  <si>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</si>
  <si>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</si>
  <si>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</si>
  <si>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</si>
  <si>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</si>
  <si>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</si>
  <si>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</si>
  <si>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</si>
  <si>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</si>
  <si>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</si>
  <si>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</si>
  <si>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</si>
  <si>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</si>
  <si>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</si>
  <si>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</si>
  <si>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</si>
  <si>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</si>
  <si>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</si>
  <si>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</si>
  <si>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</si>
  <si>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</si>
  <si>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</si>
  <si>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</si>
  <si>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</si>
  <si>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</si>
  <si>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</si>
  <si>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</si>
  <si>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</si>
  <si>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</si>
  <si>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</si>
  <si>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</si>
  <si>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</si>
  <si>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</si>
  <si>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</si>
  <si>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</si>
  <si>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</si>
  <si>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</si>
  <si>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</si>
  <si>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</si>
  <si>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</si>
  <si>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</si>
  <si>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</si>
  <si>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</si>
  <si>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</si>
  <si>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</si>
  <si>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</si>
  <si>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</si>
  <si>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</si>
  <si>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</si>
  <si>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</si>
  <si>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</si>
  <si>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</si>
  <si>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</si>
  <si>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</si>
  <si>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</si>
  <si>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</si>
  <si>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</si>
  <si>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</si>
  <si>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</si>
  <si>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</si>
  <si>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</si>
  <si>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</si>
  <si>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</si>
  <si>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</si>
  <si>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</si>
  <si>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</si>
  <si>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</si>
  <si>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</si>
  <si>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</si>
  <si>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</si>
  <si>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</si>
  <si>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</si>
  <si>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</si>
  <si>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</si>
  <si>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</si>
  <si>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</si>
  <si>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</si>
  <si>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</si>
  <si>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</si>
  <si>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</si>
  <si>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</si>
  <si>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</si>
  <si>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</si>
  <si>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</si>
  <si>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</si>
  <si>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</si>
  <si>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</si>
  <si>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</si>
  <si>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</si>
  <si>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</si>
  <si>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</si>
  <si>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</si>
  <si>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</si>
  <si>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</si>
  <si>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</si>
  <si>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</si>
  <si>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</si>
  <si>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</si>
  <si>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</si>
  <si>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</si>
  <si>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</si>
  <si>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</si>
  <si>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</si>
  <si>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</si>
  <si>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</si>
  <si>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</si>
  <si>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</si>
  <si>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</si>
  <si>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</si>
  <si>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</si>
  <si>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</si>
  <si>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</si>
  <si>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</si>
  <si>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</si>
  <si>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</si>
  <si>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</si>
  <si>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</si>
  <si>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</si>
  <si>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</si>
  <si>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</si>
  <si>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</si>
  <si>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</si>
  <si>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</si>
  <si>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</si>
  <si>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</si>
  <si>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</si>
  <si>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</si>
  <si>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</si>
  <si>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</si>
  <si>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</si>
  <si>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</si>
  <si>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</si>
  <si>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</si>
  <si>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</si>
  <si>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</si>
  <si>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</si>
  <si>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</si>
  <si>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</si>
  <si>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</si>
  <si>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</si>
  <si>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</si>
  <si>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</si>
  <si>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</si>
  <si>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</si>
  <si>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</si>
  <si>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</si>
  <si>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</si>
  <si>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</si>
  <si>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</si>
  <si>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</si>
  <si>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</si>
  <si>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</si>
  <si>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</si>
  <si>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</si>
  <si>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</si>
  <si>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</si>
  <si>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</si>
  <si>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</si>
  <si>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</si>
  <si>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</si>
  <si>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</si>
  <si>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</si>
  <si>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</si>
  <si>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</si>
  <si>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</si>
  <si>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</si>
  <si>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</si>
  <si>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</si>
  <si>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</si>
  <si>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</si>
  <si>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</si>
  <si>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</si>
  <si>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</si>
  <si>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</si>
  <si>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</si>
  <si>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</si>
  <si>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</si>
  <si>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</si>
  <si>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</si>
  <si>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</si>
  <si>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</si>
  <si>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</si>
  <si>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</si>
  <si>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</si>
  <si>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</si>
  <si>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</si>
  <si>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</si>
  <si>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</si>
  <si>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</si>
  <si>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</si>
  <si>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</si>
  <si>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</si>
  <si>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</si>
  <si>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</si>
  <si>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</si>
  <si>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</si>
  <si>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</si>
  <si>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</si>
  <si>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</si>
  <si>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</si>
  <si>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</si>
  <si>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</si>
  <si>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</si>
  <si>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</si>
  <si>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</si>
  <si>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</si>
  <si>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</si>
  <si>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</si>
  <si>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</si>
  <si>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</si>
  <si>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</si>
  <si>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</si>
  <si>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</si>
  <si>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</si>
  <si>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</si>
  <si>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</si>
  <si>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</si>
  <si>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</si>
  <si>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</si>
  <si>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</si>
  <si>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</si>
  <si>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</si>
  <si>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</si>
  <si>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</si>
  <si>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</si>
  <si>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</si>
  <si>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</si>
  <si>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</si>
  <si>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</si>
  <si>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</si>
  <si>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</si>
  <si>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</si>
  <si>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</si>
  <si>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</si>
  <si>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</si>
  <si>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</si>
  <si>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</si>
  <si>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</si>
  <si>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</si>
  <si>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</si>
  <si>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</si>
  <si>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</si>
  <si>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</si>
  <si>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</si>
  <si>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</si>
  <si>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</si>
  <si>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</si>
  <si>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</si>
  <si>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</si>
  <si>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</si>
  <si>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</si>
  <si>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</si>
  <si>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</si>
  <si>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</si>
  <si>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</si>
  <si>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</si>
  <si>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</si>
  <si>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</si>
  <si>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</si>
  <si>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</si>
  <si>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</si>
  <si>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</si>
  <si>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</si>
  <si>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</si>
  <si>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</si>
  <si>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</si>
  <si>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</si>
  <si>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</si>
  <si>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</si>
  <si>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</si>
  <si>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</si>
  <si>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</si>
  <si>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</si>
  <si>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</si>
  <si>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</si>
  <si>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</si>
  <si>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</si>
  <si>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</si>
  <si>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</si>
  <si>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</si>
  <si>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</si>
  <si>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</si>
  <si>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</si>
  <si>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</si>
  <si>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</si>
  <si>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</si>
  <si>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</si>
  <si>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</si>
  <si>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</si>
  <si>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</si>
  <si>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</si>
  <si>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</si>
  <si>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</si>
  <si>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</si>
  <si>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</si>
  <si>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</si>
  <si>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</si>
  <si>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</si>
  <si>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</si>
  <si>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</si>
  <si>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</si>
  <si>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</si>
  <si>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</si>
  <si>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</si>
  <si>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</si>
  <si>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</si>
  <si>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</si>
  <si>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</si>
  <si>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</si>
  <si>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</si>
  <si>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</si>
  <si>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</si>
  <si>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</si>
  <si>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</si>
  <si>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</si>
  <si>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</si>
  <si>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</si>
  <si>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</si>
  <si>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</si>
  <si>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</si>
  <si>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</si>
  <si>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</si>
  <si>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</si>
  <si>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</si>
  <si>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</si>
  <si>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</si>
  <si>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</si>
  <si>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</si>
  <si>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</si>
  <si>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</si>
  <si>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</si>
  <si>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</si>
  <si>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</si>
  <si>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</si>
  <si>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</si>
  <si>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</si>
  <si>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</si>
  <si>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</si>
  <si>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</si>
  <si>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</si>
  <si>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</si>
  <si>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</si>
  <si>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</si>
  <si>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</si>
  <si>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</si>
  <si>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</si>
  <si>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</si>
  <si>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</si>
  <si>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</si>
  <si>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</si>
  <si>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</si>
  <si>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</si>
  <si>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</si>
  <si>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</si>
  <si>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</si>
  <si>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</si>
  <si>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</si>
  <si>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</si>
  <si>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</si>
  <si>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</si>
  <si>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</si>
  <si>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</si>
  <si>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</si>
  <si>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</si>
  <si>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</si>
  <si>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</si>
  <si>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</si>
  <si>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</si>
  <si>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</si>
  <si>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</si>
  <si>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</si>
  <si>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</si>
  <si>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</si>
  <si>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</si>
  <si>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</si>
  <si>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</si>
  <si>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</si>
  <si>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</si>
  <si>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</si>
  <si>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</si>
  <si>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</si>
  <si>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</si>
  <si>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</si>
  <si>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</si>
  <si>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</si>
  <si>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</si>
  <si>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</si>
  <si>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</si>
  <si>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</si>
  <si>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</si>
  <si>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</si>
  <si>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</si>
  <si>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</si>
  <si>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</si>
  <si>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</si>
  <si>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</si>
  <si>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</si>
  <si>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</si>
  <si>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</si>
  <si>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</si>
  <si>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</si>
  <si>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</si>
  <si>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</si>
  <si>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</si>
  <si>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</si>
  <si>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</si>
  <si>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</si>
  <si>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</si>
  <si>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</si>
  <si>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</si>
  <si>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</si>
  <si>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</si>
  <si>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</si>
  <si>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</si>
  <si>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</si>
  <si>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</si>
  <si>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</si>
  <si>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</si>
  <si>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</si>
  <si>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</si>
  <si>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</si>
  <si>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</si>
  <si>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</si>
  <si>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</si>
  <si>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</si>
  <si>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</si>
  <si>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</si>
  <si>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</si>
  <si>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</si>
  <si>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</si>
  <si>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</si>
  <si>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</si>
  <si>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</si>
  <si>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</si>
  <si>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</si>
  <si>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</si>
  <si>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</si>
  <si>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</si>
  <si>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</si>
  <si>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</si>
  <si>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</si>
  <si>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</si>
  <si>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</si>
  <si>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</si>
  <si>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</si>
  <si>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</si>
  <si>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</si>
  <si>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</si>
  <si>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</si>
  <si>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</si>
  <si>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</si>
  <si>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</si>
  <si>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</si>
  <si>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</si>
  <si>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</si>
  <si>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</si>
  <si>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</si>
  <si>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</si>
  <si>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</si>
  <si>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</si>
  <si>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</si>
  <si>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</si>
  <si>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</si>
  <si>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</si>
  <si>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</si>
  <si>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</si>
  <si>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</si>
  <si>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</si>
  <si>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</si>
  <si>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</si>
  <si>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</si>
  <si>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</si>
  <si>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</si>
  <si>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</si>
  <si>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</si>
  <si>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</si>
  <si>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</si>
  <si>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</si>
  <si>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</si>
  <si>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</si>
  <si>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</si>
  <si>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</si>
  <si>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</si>
  <si>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</si>
  <si>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</si>
  <si>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</si>
  <si>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</si>
  <si>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</si>
  <si>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</si>
  <si>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</si>
  <si>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</si>
  <si>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</si>
  <si>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</si>
  <si>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</si>
  <si>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</si>
  <si>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</si>
  <si>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</si>
  <si>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</si>
  <si>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</si>
  <si>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</si>
  <si>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</si>
  <si>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</si>
  <si>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</si>
  <si>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</si>
  <si>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</si>
  <si>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</si>
  <si>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</si>
  <si>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</si>
  <si>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</si>
  <si>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</si>
  <si>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</si>
  <si>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</si>
  <si>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</si>
  <si>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</si>
  <si>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</si>
  <si>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</si>
  <si>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</si>
  <si>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</si>
  <si>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</si>
  <si>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</si>
  <si>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</si>
  <si>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</si>
  <si>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</si>
  <si>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</si>
  <si>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</si>
  <si>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</si>
  <si>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</si>
  <si>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</si>
  <si>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</si>
  <si>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</si>
  <si>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</si>
  <si>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</si>
  <si>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</si>
  <si>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</si>
  <si>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</si>
  <si>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</si>
  <si>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</si>
  <si>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</si>
  <si>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</si>
  <si>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</si>
  <si>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</si>
  <si>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</si>
  <si>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</si>
  <si>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</si>
  <si>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</si>
  <si>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</si>
  <si>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</si>
  <si>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</si>
  <si>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</si>
  <si>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</si>
  <si>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</si>
  <si>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</si>
  <si>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</si>
  <si>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</si>
  <si>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</si>
  <si>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</si>
  <si>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</si>
  <si>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</si>
  <si>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</si>
  <si>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</si>
  <si>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</si>
  <si>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</si>
  <si>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</si>
  <si>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</si>
  <si>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</si>
  <si>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</si>
  <si>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</si>
  <si>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</si>
  <si>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</si>
  <si>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</si>
  <si>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</si>
  <si>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</si>
  <si>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</si>
  <si>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</si>
  <si>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</si>
  <si>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</si>
  <si>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</si>
  <si>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</si>
  <si>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</si>
  <si>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</si>
  <si>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</si>
  <si>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</si>
  <si>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</si>
  <si>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</si>
  <si>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</si>
  <si>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</si>
  <si>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</si>
  <si>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</si>
  <si>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</si>
  <si>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</si>
  <si>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</si>
  <si>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</si>
  <si>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</si>
  <si>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</si>
  <si>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</si>
  <si>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</si>
  <si>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</si>
  <si>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</si>
  <si>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</si>
  <si>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</si>
  <si>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</si>
  <si>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</si>
  <si>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</si>
  <si>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</si>
  <si>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</si>
  <si>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</si>
  <si>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</si>
  <si>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</si>
  <si>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</si>
  <si>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</si>
  <si>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</si>
  <si>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</si>
  <si>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</si>
  <si>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</si>
  <si>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</si>
  <si>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</si>
  <si>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</si>
  <si>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</si>
  <si>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</si>
  <si>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</si>
  <si>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</si>
  <si>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</si>
  <si>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</si>
  <si>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</si>
  <si>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</si>
  <si>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</si>
  <si>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</si>
  <si>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</si>
  <si>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</si>
  <si>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</si>
  <si>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</si>
  <si>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</si>
  <si>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</si>
  <si>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</si>
  <si>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</si>
  <si>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</si>
  <si>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</si>
  <si>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</si>
  <si>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</si>
  <si>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</si>
  <si>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</si>
  <si>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</si>
  <si>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</si>
  <si>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</si>
  <si>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</si>
  <si>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</si>
  <si>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</si>
  <si>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</si>
  <si>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</si>
  <si>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</si>
  <si>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</si>
  <si>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</si>
  <si>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</si>
  <si>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</si>
  <si>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</si>
  <si>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</si>
  <si>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</si>
  <si>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</si>
  <si>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</si>
  <si>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</si>
  <si>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</si>
  <si>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</si>
  <si>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</si>
  <si>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</si>
  <si>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</si>
  <si>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</si>
  <si>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</si>
  <si>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</si>
  <si>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</si>
  <si>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</si>
  <si>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</si>
  <si>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</si>
  <si>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</si>
  <si>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</si>
  <si>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</si>
  <si>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</si>
  <si>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</si>
  <si>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</si>
  <si>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</si>
  <si>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</si>
  <si>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</si>
  <si>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</si>
  <si>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</si>
  <si>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</si>
  <si>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</si>
  <si>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</si>
  <si>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</si>
  <si>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</si>
  <si>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</si>
  <si>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</si>
  <si>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</si>
  <si>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</si>
  <si>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</si>
  <si>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</si>
  <si>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</si>
  <si>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</si>
  <si>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</si>
  <si>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</si>
  <si>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</si>
  <si>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</si>
  <si>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</si>
  <si>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</si>
  <si>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</si>
  <si>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</si>
  <si>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</si>
  <si>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</si>
  <si>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</si>
  <si>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</si>
  <si>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</si>
  <si>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</si>
  <si>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</si>
  <si>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</si>
  <si>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</si>
  <si>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</si>
  <si>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</si>
  <si>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</si>
  <si>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</si>
  <si>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</si>
  <si>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</si>
  <si>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</si>
  <si>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</si>
  <si>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</si>
  <si>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</si>
  <si>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</si>
  <si>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</si>
  <si>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</si>
  <si>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</si>
  <si>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</si>
  <si>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</si>
  <si>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</si>
  <si>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</si>
  <si>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</si>
  <si>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</si>
  <si>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</si>
  <si>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</si>
  <si>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</si>
  <si>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</si>
  <si>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</si>
  <si>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</si>
  <si>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</si>
  <si>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</si>
  <si>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</si>
  <si>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</si>
  <si>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</si>
  <si>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</si>
  <si>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</si>
  <si>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</si>
  <si>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</si>
  <si>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</si>
  <si>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</si>
  <si>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</si>
  <si>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</si>
  <si>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</si>
  <si>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</si>
  <si>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</si>
  <si>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</si>
  <si>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</si>
  <si>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</si>
  <si>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</si>
  <si>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</si>
  <si>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</si>
  <si>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</si>
  <si>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</si>
  <si>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</si>
  <si>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</si>
  <si>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</si>
  <si>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</si>
  <si>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</si>
  <si>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</si>
  <si>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</si>
  <si>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</si>
  <si>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</si>
  <si>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</si>
  <si>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</si>
  <si>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</si>
  <si>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</si>
  <si>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</si>
  <si>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</si>
  <si>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</si>
  <si>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</si>
  <si>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</si>
  <si>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</si>
  <si>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</si>
  <si>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</si>
  <si>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</si>
  <si>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</si>
  <si>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</si>
  <si>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</si>
  <si>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</si>
  <si>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</si>
  <si>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</si>
  <si>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</si>
  <si>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</si>
  <si>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</si>
  <si>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</si>
  <si>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</si>
  <si>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</si>
  <si>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</si>
  <si>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</si>
  <si>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</si>
  <si>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</si>
  <si>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</si>
  <si>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</si>
  <si>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</si>
  <si>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</si>
  <si>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</si>
  <si>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</si>
  <si>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</si>
  <si>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</si>
  <si>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</si>
  <si>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</si>
  <si>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</si>
  <si>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</si>
  <si>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</si>
  <si>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</si>
  <si>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</si>
  <si>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</si>
  <si>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</si>
  <si>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</si>
  <si>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</si>
  <si>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</si>
  <si>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</si>
  <si>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</si>
  <si>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</si>
  <si>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</si>
  <si>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</si>
  <si>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</si>
  <si>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</si>
  <si>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</si>
  <si>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</si>
  <si>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</si>
  <si>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</si>
  <si>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</si>
  <si>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</si>
  <si>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</si>
  <si>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</si>
  <si>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</si>
  <si>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</si>
  <si>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</si>
  <si>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</si>
  <si>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</si>
  <si>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</si>
  <si>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</si>
  <si>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</si>
  <si>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</si>
  <si>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</si>
  <si>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</si>
  <si>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</si>
  <si>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</si>
  <si>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</si>
  <si>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</si>
  <si>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</si>
  <si>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</si>
  <si>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</si>
  <si>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</si>
  <si>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</si>
  <si>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</si>
  <si>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</si>
  <si>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</si>
  <si>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</si>
  <si>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</si>
  <si>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</si>
  <si>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</si>
  <si>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</si>
  <si>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</si>
  <si>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</si>
  <si>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</si>
  <si>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</si>
  <si>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</si>
  <si>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</si>
  <si>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</si>
  <si>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</si>
  <si>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</si>
  <si>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</si>
  <si>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</si>
  <si>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</si>
  <si>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</si>
  <si>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</si>
  <si>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</si>
  <si>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</si>
  <si>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</si>
  <si>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</si>
  <si>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</si>
  <si>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</si>
  <si>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</si>
  <si>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</si>
  <si>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</si>
  <si>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</si>
  <si>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</si>
  <si>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</si>
  <si>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</si>
  <si>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</si>
  <si>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</si>
  <si>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</si>
  <si>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</si>
  <si>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</si>
  <si>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</si>
  <si>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</si>
  <si>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</si>
  <si>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</si>
  <si>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</si>
  <si>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</si>
  <si>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</si>
  <si>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</si>
  <si>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</si>
  <si>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</si>
  <si>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</si>
  <si>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</si>
  <si>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</si>
  <si>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</si>
  <si>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</si>
  <si>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</si>
  <si>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</si>
  <si>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</si>
  <si>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</si>
  <si>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</si>
  <si>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</si>
  <si>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</si>
  <si>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</si>
  <si>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</si>
  <si>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</si>
  <si>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</si>
  <si>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</si>
  <si>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</si>
  <si>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</si>
  <si>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</si>
  <si>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</si>
  <si>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</si>
  <si>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</si>
  <si>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</si>
  <si>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</si>
  <si>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</si>
  <si>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</si>
  <si>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</si>
  <si>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</si>
  <si>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</si>
  <si>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</si>
  <si>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</si>
  <si>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</si>
  <si>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</si>
  <si>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</si>
  <si>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</si>
  <si>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</si>
  <si>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</si>
  <si>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</si>
  <si>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</si>
  <si>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</si>
  <si>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</si>
  <si>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</si>
  <si>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</si>
  <si>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</si>
  <si>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</si>
  <si>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</si>
  <si>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</si>
  <si>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</si>
  <si>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</si>
  <si>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</si>
  <si>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</si>
  <si>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</si>
  <si>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</si>
  <si>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</si>
  <si>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</si>
  <si>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</si>
  <si>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</si>
  <si>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</si>
  <si>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</si>
  <si>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</si>
  <si>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</si>
  <si>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</si>
  <si>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</si>
  <si>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</si>
  <si>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</si>
  <si>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</si>
  <si>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</si>
  <si>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</si>
  <si>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</si>
  <si>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</si>
  <si>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</si>
  <si>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</si>
  <si>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</si>
  <si>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</si>
  <si>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</si>
  <si>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</si>
  <si>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</si>
  <si>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</si>
  <si>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</si>
  <si>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</si>
  <si>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</si>
  <si>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</si>
  <si>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</si>
  <si>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</si>
  <si>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</si>
  <si>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</si>
  <si>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</si>
  <si>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</si>
  <si>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</si>
  <si>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</si>
  <si>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</si>
  <si>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</si>
  <si>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</si>
  <si>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</si>
  <si>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</si>
  <si>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</si>
  <si>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</si>
  <si>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</si>
  <si>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</si>
  <si>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</si>
  <si>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</si>
  <si>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</si>
  <si>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</si>
  <si>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</si>
  <si>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</si>
  <si>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</si>
  <si>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</si>
  <si>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</si>
  <si>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</si>
  <si>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</si>
  <si>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</si>
  <si>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</si>
  <si>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</si>
  <si>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</si>
  <si>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</si>
  <si>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</si>
  <si>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</si>
  <si>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</si>
  <si>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</si>
  <si>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</si>
  <si>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</si>
  <si>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</si>
  <si>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</si>
  <si>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</si>
  <si>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</si>
  <si>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</si>
  <si>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</si>
  <si>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</si>
  <si>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</si>
  <si>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</si>
  <si>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</si>
  <si>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</si>
  <si>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</si>
  <si>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</si>
  <si>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</si>
  <si>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</si>
  <si>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</si>
  <si>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</si>
  <si>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</si>
  <si>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</si>
  <si>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</si>
  <si>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</si>
  <si>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</si>
  <si>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</si>
  <si>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</si>
  <si>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</si>
  <si>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</si>
  <si>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</si>
  <si>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</si>
  <si>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</si>
  <si>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</si>
  <si>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</si>
  <si>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</si>
  <si>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</si>
  <si>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</si>
  <si>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</si>
  <si>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</si>
  <si>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</si>
  <si>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</si>
  <si>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</si>
  <si>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</si>
  <si>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</si>
  <si>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</si>
  <si>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</si>
  <si>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</si>
  <si>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</si>
  <si>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</si>
  <si>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</si>
  <si>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</si>
  <si>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</si>
  <si>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</si>
  <si>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</si>
  <si>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</si>
  <si>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</si>
  <si>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</si>
  <si>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</si>
  <si>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</si>
  <si>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</si>
  <si>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</si>
  <si>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</si>
  <si>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</si>
  <si>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</si>
  <si>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</si>
  <si>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</si>
  <si>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</si>
  <si>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</si>
  <si>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</si>
  <si>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</si>
  <si>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</si>
  <si>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</si>
  <si>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</si>
  <si>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</si>
  <si>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</si>
  <si>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</si>
  <si>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</si>
  <si>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</si>
  <si>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</si>
  <si>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</si>
  <si>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</si>
  <si>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</si>
  <si>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</si>
  <si>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</si>
  <si>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</si>
  <si>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</si>
  <si>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</si>
  <si>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</si>
  <si>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</si>
  <si>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</si>
  <si>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</si>
  <si>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</si>
  <si>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</si>
  <si>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</si>
  <si>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</si>
  <si>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</si>
  <si>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</si>
  <si>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</si>
  <si>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</si>
  <si>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</si>
  <si>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</si>
  <si>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</si>
  <si>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</si>
  <si>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</si>
  <si>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</si>
  <si>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</si>
  <si>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</si>
  <si>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</si>
  <si>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</si>
  <si>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</si>
  <si>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</si>
  <si>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</si>
  <si>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</si>
  <si>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</si>
  <si>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</si>
  <si>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</si>
  <si>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</si>
  <si>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</si>
  <si>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</si>
  <si>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</si>
  <si>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</si>
  <si>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</si>
  <si>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</si>
  <si>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</si>
  <si>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</si>
  <si>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</si>
  <si>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</si>
  <si>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</si>
  <si>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</si>
  <si>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</si>
  <si>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</si>
  <si>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</si>
  <si>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</si>
  <si>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</si>
  <si>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</si>
  <si>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</si>
  <si>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</si>
  <si>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</si>
  <si>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</si>
  <si>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</si>
  <si>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</si>
  <si>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</si>
  <si>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</si>
  <si>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</si>
  <si>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</si>
  <si>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</si>
  <si>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</si>
  <si>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</si>
  <si>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</si>
  <si>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</si>
  <si>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</si>
  <si>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</si>
  <si>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</si>
  <si>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</si>
  <si>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</si>
  <si>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</si>
  <si>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</si>
  <si>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</si>
  <si>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</si>
  <si>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</si>
  <si>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</si>
  <si>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</si>
  <si>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</si>
  <si>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</si>
  <si>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</si>
  <si>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</si>
  <si>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</si>
  <si>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</si>
  <si>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</si>
  <si>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</si>
  <si>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</si>
  <si>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</si>
  <si>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</si>
  <si>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</si>
  <si>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</si>
  <si>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</si>
  <si>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</si>
  <si>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</si>
  <si>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</si>
  <si>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</si>
  <si>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</si>
  <si>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</si>
  <si>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</si>
  <si>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</si>
  <si>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</si>
  <si>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</si>
  <si>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</si>
  <si>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</si>
  <si>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</si>
  <si>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</si>
  <si>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</si>
  <si>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</si>
  <si>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</si>
  <si>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</si>
  <si>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</si>
  <si>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</si>
  <si>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</si>
  <si>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</si>
  <si>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</si>
  <si>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</si>
  <si>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</si>
  <si>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</si>
  <si>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</si>
  <si>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</si>
  <si>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</si>
  <si>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</si>
  <si>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</si>
  <si>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</si>
  <si>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</si>
  <si>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</si>
  <si>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</si>
  <si>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</si>
  <si>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</si>
  <si>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</si>
  <si>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</si>
  <si>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</si>
  <si>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</si>
  <si>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</si>
  <si>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</si>
  <si>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</si>
  <si>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</si>
  <si>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</si>
  <si>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</si>
  <si>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</si>
  <si>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</si>
  <si>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</si>
  <si>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</si>
  <si>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</si>
  <si>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</si>
  <si>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</si>
  <si>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</si>
  <si>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</si>
  <si>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</si>
  <si>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</si>
  <si>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</si>
  <si>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</si>
  <si>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</si>
  <si>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</si>
  <si>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</si>
  <si>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</si>
  <si>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</si>
  <si>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</si>
  <si>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</si>
  <si>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</si>
  <si>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</si>
  <si>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</si>
  <si>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</si>
  <si>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</si>
  <si>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</si>
  <si>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</si>
  <si>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</si>
  <si>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</si>
  <si>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</si>
  <si>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</si>
  <si>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</si>
  <si>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</si>
  <si>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</si>
  <si>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</si>
  <si>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</si>
  <si>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</si>
  <si>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</si>
  <si>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</si>
  <si>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</si>
  <si>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</si>
  <si>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</si>
  <si>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</si>
  <si>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</si>
  <si>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</si>
  <si>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</si>
  <si>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</si>
  <si>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</si>
  <si>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</si>
  <si>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</si>
  <si>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</si>
  <si>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</si>
  <si>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</si>
  <si>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</si>
  <si>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</si>
  <si>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</si>
  <si>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</si>
  <si>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</si>
  <si>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</si>
  <si>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</si>
  <si>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</si>
  <si>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</si>
  <si>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</si>
  <si>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</si>
  <si>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</si>
  <si>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</si>
  <si>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</si>
  <si>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</si>
  <si>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</si>
  <si>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</si>
  <si>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</si>
  <si>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</si>
  <si>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</si>
  <si>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</si>
  <si>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</si>
  <si>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</si>
  <si>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</si>
  <si>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</si>
  <si>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</si>
  <si>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</si>
  <si>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</si>
  <si>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</si>
  <si>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</si>
  <si>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</si>
  <si>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</si>
  <si>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</si>
  <si>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</si>
  <si>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</si>
  <si>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</si>
  <si>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</si>
  <si>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</si>
  <si>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</si>
  <si>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</si>
  <si>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</si>
  <si>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</si>
  <si>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</si>
  <si>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</si>
  <si>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</si>
  <si>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</si>
  <si>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</si>
  <si>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</si>
  <si>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</si>
  <si>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</si>
  <si>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</si>
  <si>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</si>
  <si>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</si>
  <si>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</si>
  <si>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</si>
  <si>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</si>
  <si>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</si>
  <si>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</si>
  <si>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</si>
  <si>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</si>
  <si>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</si>
  <si>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</si>
  <si>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</si>
  <si>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</si>
  <si>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</si>
  <si>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</si>
  <si>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</si>
  <si>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</si>
  <si>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</si>
  <si>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</si>
  <si>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</si>
  <si>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</si>
  <si>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</si>
  <si>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</si>
  <si>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</si>
  <si>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</si>
  <si>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</si>
  <si>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</si>
  <si>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</si>
  <si>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</si>
  <si>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</si>
  <si>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</si>
  <si>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</si>
  <si>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</si>
  <si>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</si>
  <si>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</si>
  <si>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</si>
  <si>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</si>
  <si>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</si>
  <si>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</si>
  <si>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</si>
  <si>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</si>
  <si>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</si>
  <si>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</si>
  <si>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</si>
  <si>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</si>
  <si>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</si>
  <si>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</si>
  <si>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</si>
  <si>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</si>
  <si>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</si>
  <si>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</si>
  <si>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</si>
  <si>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</si>
  <si>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</si>
  <si>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</si>
  <si>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</si>
  <si>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</si>
  <si>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</si>
  <si>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</si>
  <si>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</si>
  <si>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</si>
  <si>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</si>
  <si>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</si>
  <si>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</si>
  <si>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</si>
  <si>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</si>
  <si>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</si>
  <si>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</si>
  <si>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</si>
  <si>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</si>
  <si>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</si>
  <si>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</si>
  <si>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</si>
  <si>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</si>
  <si>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</si>
  <si>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</si>
  <si>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</si>
  <si>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</si>
  <si>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</si>
  <si>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</si>
  <si>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</si>
  <si>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</si>
  <si>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</si>
  <si>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</si>
  <si>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</si>
  <si>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</si>
  <si>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</si>
  <si>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</si>
  <si>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</si>
  <si>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</si>
  <si>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</si>
  <si>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</si>
  <si>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</si>
  <si>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</si>
  <si>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</si>
  <si>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</si>
  <si>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</si>
  <si>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</si>
  <si>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</si>
  <si>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</si>
  <si>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</si>
  <si>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</si>
  <si>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</si>
  <si>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</si>
  <si>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</si>
  <si>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</si>
  <si>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</si>
  <si>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</si>
  <si>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</si>
  <si>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</si>
  <si>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</si>
  <si>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</si>
  <si>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</si>
  <si>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</si>
  <si>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</si>
  <si>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</si>
  <si>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</si>
  <si>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</si>
  <si>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</si>
  <si>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</si>
  <si>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</si>
  <si>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</si>
  <si>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</si>
  <si>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</si>
  <si>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</si>
  <si>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</si>
  <si>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</si>
  <si>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</si>
  <si>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</si>
  <si>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</si>
  <si>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</si>
  <si>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</si>
  <si>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</si>
  <si>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</si>
  <si>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</si>
  <si>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</si>
  <si>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</si>
  <si>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</si>
  <si>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</si>
  <si>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</si>
  <si>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</si>
  <si>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</si>
  <si>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</si>
  <si>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</si>
  <si>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</si>
  <si>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</si>
  <si>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</si>
  <si>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</si>
  <si>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</si>
  <si>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</si>
  <si>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</si>
  <si>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</si>
  <si>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</si>
  <si>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</si>
  <si>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</si>
  <si>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</si>
  <si>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</si>
  <si>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</si>
  <si>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</si>
  <si>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</si>
  <si>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</si>
  <si>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</si>
  <si>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</si>
  <si>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</si>
  <si>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</si>
  <si>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</si>
  <si>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</si>
  <si>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</si>
  <si>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</si>
  <si>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</si>
  <si>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</si>
  <si>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</si>
  <si>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</si>
  <si>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</si>
  <si>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</si>
  <si>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</si>
  <si>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</si>
  <si>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</si>
  <si>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</si>
  <si>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</si>
  <si>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</si>
  <si>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</si>
  <si>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</si>
  <si>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</si>
  <si>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</si>
  <si>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</si>
  <si>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</si>
  <si>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</si>
  <si>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</si>
  <si>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</si>
  <si>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</si>
  <si>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</si>
  <si>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</si>
  <si>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</si>
  <si>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</si>
  <si>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</si>
  <si>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</si>
  <si>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</si>
  <si>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</si>
  <si>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</si>
  <si>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</si>
  <si>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</si>
  <si>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</si>
  <si>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</si>
  <si>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</si>
  <si>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</si>
  <si>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</si>
  <si>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</si>
  <si>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</si>
  <si>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</si>
  <si>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</si>
  <si>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</si>
  <si>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</si>
  <si>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</si>
  <si>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</si>
  <si>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</si>
  <si>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</si>
  <si>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</si>
  <si>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</si>
  <si>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</si>
  <si>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</si>
  <si>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</si>
  <si>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</si>
  <si>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</si>
  <si>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</si>
  <si>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</si>
  <si>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</si>
  <si>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</si>
  <si>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</si>
  <si>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</si>
  <si>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</si>
  <si>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</si>
  <si>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</si>
  <si>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</si>
  <si>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</si>
  <si>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</si>
  <si>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</si>
  <si>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</si>
  <si>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</si>
  <si>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</si>
  <si>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</si>
  <si>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</si>
  <si>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</si>
  <si>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</si>
  <si>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</si>
  <si>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</si>
  <si>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</si>
  <si>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</si>
  <si>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</si>
  <si>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</si>
  <si>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</si>
  <si>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</si>
  <si>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</si>
  <si>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</si>
  <si>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</si>
  <si>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</si>
  <si>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</si>
  <si>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</si>
  <si>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</si>
  <si>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</si>
  <si>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</si>
  <si>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</si>
  <si>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</si>
  <si>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</si>
  <si>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</si>
  <si>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</si>
  <si>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</si>
  <si>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</si>
  <si>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</si>
  <si>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</si>
  <si>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</si>
  <si>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</si>
  <si>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</si>
  <si>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</si>
  <si>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</si>
  <si>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</si>
  <si>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</si>
  <si>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</si>
  <si>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</si>
  <si>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</si>
  <si>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</si>
  <si>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</si>
  <si>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</si>
  <si>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</si>
  <si>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</si>
  <si>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</si>
  <si>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</si>
  <si>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</si>
  <si>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</si>
  <si>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</si>
  <si>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</si>
  <si>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</si>
  <si>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</si>
  <si>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</si>
  <si>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</si>
  <si>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</si>
  <si>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</si>
  <si>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</si>
  <si>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</si>
  <si>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</si>
  <si>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</si>
  <si>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</si>
  <si>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</si>
  <si>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</si>
  <si>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</si>
  <si>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</si>
  <si>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</si>
  <si>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</si>
  <si>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</si>
  <si>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</si>
  <si>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</si>
  <si>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</si>
  <si>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</si>
  <si>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</si>
  <si>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</si>
  <si>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</si>
  <si>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</si>
  <si>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</si>
  <si>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</si>
  <si>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</si>
  <si>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</si>
  <si>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</si>
  <si>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</si>
  <si>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</si>
  <si>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</si>
  <si>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</si>
  <si>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</si>
  <si>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</si>
  <si>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</si>
  <si>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</si>
  <si>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</si>
  <si>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</si>
  <si>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</si>
  <si>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</si>
  <si>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</si>
  <si>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</si>
  <si>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</si>
  <si>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</si>
  <si>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</si>
  <si>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</si>
  <si>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</si>
  <si>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</si>
  <si>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</si>
  <si>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</si>
  <si>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</si>
  <si>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</si>
  <si>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</si>
  <si>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</si>
  <si>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</si>
  <si>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</si>
  <si>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</si>
  <si>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</si>
  <si>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</si>
  <si>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</si>
  <si>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</si>
  <si>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</si>
  <si>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</si>
  <si>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</si>
  <si>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</si>
  <si>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</si>
  <si>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</si>
  <si>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</si>
  <si>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</si>
  <si>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</si>
  <si>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</si>
  <si>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</si>
  <si>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</si>
  <si>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</si>
  <si>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</si>
  <si>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</si>
  <si>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</si>
  <si>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</si>
  <si>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</si>
  <si>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</si>
  <si>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</si>
  <si>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</si>
  <si>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</si>
  <si>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</si>
  <si>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</si>
  <si>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</si>
  <si>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</si>
  <si>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</si>
  <si>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</si>
  <si>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</si>
  <si>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</si>
  <si>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</si>
  <si>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</si>
  <si>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</si>
  <si>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</si>
  <si>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</si>
  <si>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</si>
  <si>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</si>
  <si>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</si>
  <si>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</si>
  <si>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</si>
  <si>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</si>
  <si>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</si>
  <si>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</si>
  <si>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</si>
  <si>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</si>
  <si>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</si>
  <si>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</si>
  <si>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</si>
  <si>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</si>
  <si>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</si>
  <si>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</si>
  <si>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</si>
  <si>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</si>
  <si>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</si>
  <si>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</si>
  <si>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</si>
  <si>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</si>
  <si>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</si>
  <si>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</si>
  <si>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</si>
  <si>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</si>
  <si>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</si>
  <si>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</si>
  <si>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</si>
  <si>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</si>
  <si>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</si>
  <si>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</si>
  <si>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</si>
  <si>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</si>
  <si>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</si>
  <si>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</si>
  <si>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</si>
  <si>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</si>
  <si>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</si>
  <si>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</si>
  <si>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</si>
  <si>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</si>
  <si>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</si>
  <si>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</si>
  <si>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</si>
  <si>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</si>
  <si>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</si>
  <si>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</si>
  <si>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</si>
  <si>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</si>
  <si>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</si>
  <si>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</si>
  <si>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</si>
  <si>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</si>
  <si>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</si>
  <si>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</si>
  <si>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</si>
  <si>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</si>
  <si>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</si>
  <si>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</si>
  <si>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</si>
  <si>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</si>
  <si>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</si>
  <si>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</si>
  <si>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</si>
  <si>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</si>
  <si>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</si>
  <si>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</si>
  <si>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</si>
  <si>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</si>
  <si>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</si>
  <si>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</si>
  <si>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</si>
  <si>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</si>
  <si>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</si>
  <si>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</si>
  <si>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</si>
  <si>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</si>
  <si>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</si>
  <si>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</si>
  <si>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</si>
  <si>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</si>
  <si>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</si>
  <si>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</si>
  <si>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</si>
  <si>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</si>
  <si>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</si>
  <si>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</si>
  <si>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</si>
  <si>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</si>
  <si>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</si>
  <si>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</si>
  <si>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</si>
  <si>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</si>
  <si>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</si>
  <si>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</si>
  <si>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</si>
  <si>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</si>
  <si>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</si>
  <si>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</si>
  <si>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</si>
  <si>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</si>
  <si>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</si>
  <si>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</si>
  <si>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</si>
  <si>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</si>
  <si>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</si>
  <si>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</si>
  <si>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</si>
  <si>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</si>
  <si>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</si>
  <si>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</si>
  <si>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</si>
  <si>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</si>
  <si>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</si>
  <si>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</si>
  <si>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</si>
  <si>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</si>
  <si>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</si>
  <si>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</si>
  <si>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</si>
  <si>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</si>
  <si>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</si>
  <si>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</si>
  <si>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</si>
  <si>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</si>
  <si>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</si>
  <si>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</si>
  <si>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</si>
  <si>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</si>
  <si>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</si>
  <si>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</si>
  <si>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</si>
  <si>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</si>
  <si>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</si>
  <si>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</si>
  <si>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</si>
  <si>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</si>
  <si>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</si>
  <si>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</si>
  <si>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</si>
  <si>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</si>
  <si>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</si>
  <si>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</si>
  <si>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</si>
  <si>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</si>
  <si>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</si>
  <si>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</si>
  <si>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</si>
  <si>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</si>
  <si>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</si>
  <si>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</si>
  <si>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</si>
  <si>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</si>
  <si>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</si>
  <si>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</si>
  <si>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</si>
  <si>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</si>
  <si>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</si>
  <si>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</si>
  <si>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</si>
  <si>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</si>
  <si>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</si>
  <si>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</si>
  <si>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</si>
  <si>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</si>
  <si>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</si>
  <si>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</si>
  <si>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</si>
  <si>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</si>
  <si>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</si>
  <si>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</si>
  <si>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</si>
  <si>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</si>
  <si>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</si>
  <si>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</si>
  <si>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</si>
  <si>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</si>
  <si>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</si>
  <si>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</si>
  <si>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</si>
  <si>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</si>
  <si>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</si>
  <si>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</si>
  <si>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</si>
  <si>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</si>
  <si>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</si>
  <si>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</si>
  <si>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</si>
  <si>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</si>
  <si>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</si>
  <si>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</si>
  <si>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</si>
  <si>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</si>
  <si>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</si>
  <si>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</si>
  <si>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</si>
  <si>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</si>
  <si>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</si>
  <si>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</si>
  <si>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</si>
  <si>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</si>
  <si>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</si>
  <si>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</si>
  <si>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</si>
  <si>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</si>
  <si>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</si>
  <si>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</si>
  <si>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</si>
  <si>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</si>
  <si>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</si>
  <si>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</si>
  <si>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</si>
  <si>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</si>
  <si>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</si>
  <si>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</si>
  <si>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</si>
  <si>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</si>
  <si>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</si>
  <si>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</si>
  <si>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</si>
  <si>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</si>
  <si>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</si>
  <si>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</si>
  <si>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</si>
  <si>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</si>
  <si>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</si>
  <si>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</si>
  <si>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</si>
  <si>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</si>
  <si>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</si>
  <si>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</si>
  <si>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</si>
  <si>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</si>
  <si>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</si>
  <si>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</si>
  <si>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</si>
  <si>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</si>
  <si>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</si>
  <si>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</si>
  <si>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</si>
  <si>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</si>
  <si>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</si>
  <si>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</si>
  <si>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</si>
  <si>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</si>
  <si>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</si>
  <si>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</si>
  <si>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</si>
  <si>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</si>
  <si>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</si>
  <si>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</si>
  <si>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</si>
  <si>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</si>
  <si>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</si>
  <si>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</si>
  <si>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</si>
  <si>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</si>
  <si>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</si>
  <si>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</si>
  <si>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</si>
  <si>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</si>
  <si>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</si>
  <si>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</si>
  <si>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</si>
  <si>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</si>
  <si>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</si>
  <si>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</si>
  <si>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</si>
  <si>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</si>
  <si>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</si>
  <si>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</si>
  <si>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</si>
  <si>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</si>
  <si>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</si>
  <si>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</si>
  <si>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</si>
  <si>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</si>
  <si>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</si>
  <si>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</si>
  <si>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</si>
  <si>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</si>
  <si>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</si>
  <si>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</si>
  <si>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</si>
  <si>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</si>
  <si>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</si>
  <si>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</si>
  <si>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</si>
  <si>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</si>
  <si>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</si>
  <si>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</si>
  <si>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</si>
  <si>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</si>
  <si>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</si>
  <si>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</si>
  <si>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</si>
  <si>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</si>
  <si>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</si>
  <si>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</si>
  <si>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</si>
  <si>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</si>
  <si>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</si>
  <si>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</si>
  <si>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</si>
  <si>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</si>
  <si>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</si>
  <si>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</si>
  <si>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</si>
  <si>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</si>
  <si>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</si>
  <si>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</si>
  <si>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</si>
  <si>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</si>
  <si>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</si>
  <si>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</si>
  <si>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</si>
  <si>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</si>
  <si>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</si>
  <si>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</si>
  <si>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</si>
  <si>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</si>
  <si>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</si>
  <si>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</si>
  <si>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</si>
  <si>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</si>
  <si>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</si>
  <si>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</si>
  <si>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</si>
  <si>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</si>
  <si>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</si>
  <si>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</si>
  <si>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</si>
  <si>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</si>
  <si>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</si>
  <si>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</si>
  <si>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</si>
  <si>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</si>
  <si>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</si>
  <si>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</si>
  <si>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</si>
  <si>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</si>
  <si>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</si>
  <si>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</si>
  <si>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</si>
  <si>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</si>
  <si>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</si>
  <si>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</si>
  <si>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</si>
  <si>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</si>
  <si>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</si>
  <si>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</si>
  <si>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</si>
  <si>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</si>
  <si>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</si>
  <si>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</si>
  <si>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</si>
  <si>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</si>
  <si>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</si>
  <si>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</si>
  <si>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</si>
  <si>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</si>
  <si>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</si>
  <si>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</si>
  <si>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</si>
  <si>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</si>
  <si>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</si>
  <si>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</si>
  <si>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</si>
  <si>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</si>
  <si>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</si>
  <si>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</si>
  <si>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</si>
  <si>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</si>
  <si>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</si>
  <si>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</si>
  <si>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</si>
  <si>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</si>
  <si>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</si>
  <si>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</si>
  <si>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</si>
  <si>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</si>
  <si>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</si>
  <si>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</si>
  <si>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</si>
  <si>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</si>
  <si>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</si>
  <si>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</si>
  <si>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</si>
  <si>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</si>
  <si>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</si>
  <si>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</si>
  <si>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</si>
  <si>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</si>
  <si>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</si>
  <si>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</si>
  <si>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</si>
  <si>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</si>
  <si>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</si>
  <si>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</si>
  <si>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</si>
  <si>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</si>
  <si>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</si>
  <si>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</si>
  <si>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</si>
  <si>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</si>
  <si>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</si>
  <si>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</si>
  <si>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</si>
  <si>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</si>
  <si>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</si>
  <si>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</si>
  <si>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</si>
  <si>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</si>
  <si>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</si>
  <si>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</si>
  <si>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</si>
  <si>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</si>
  <si>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</si>
  <si>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</si>
  <si>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</si>
  <si>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</si>
  <si>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</si>
  <si>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</si>
  <si>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</si>
  <si>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</si>
  <si>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</si>
  <si>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</si>
  <si>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</si>
  <si>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</si>
  <si>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</si>
  <si>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</si>
  <si>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</si>
  <si>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</si>
  <si>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</si>
  <si>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</si>
  <si>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</si>
  <si>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</si>
  <si>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</si>
  <si>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</si>
  <si>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</si>
  <si>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</si>
  <si>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</si>
  <si>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</si>
  <si>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</si>
  <si>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</si>
  <si>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</si>
  <si>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</si>
  <si>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</si>
  <si>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</si>
  <si>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</si>
  <si>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</si>
  <si>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</si>
  <si>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</si>
  <si>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</si>
  <si>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</si>
  <si>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</si>
  <si>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</si>
  <si>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</si>
  <si>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</si>
  <si>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</si>
  <si>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</si>
  <si>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</si>
  <si>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</si>
  <si>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</si>
  <si>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</si>
  <si>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</si>
  <si>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</si>
  <si>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</si>
  <si>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</si>
  <si>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</si>
  <si>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</si>
  <si>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</si>
  <si>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</si>
  <si>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</si>
  <si>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</si>
  <si>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</si>
  <si>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</si>
  <si>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</si>
  <si>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</si>
  <si>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</si>
  <si>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</si>
  <si>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</si>
  <si>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</si>
  <si>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</si>
  <si>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</si>
  <si>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</si>
  <si>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</si>
  <si>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</si>
  <si>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</si>
  <si>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</si>
  <si>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</si>
  <si>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</si>
  <si>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</si>
  <si>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</si>
  <si>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</si>
  <si>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</si>
  <si>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</si>
  <si>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</si>
  <si>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</si>
  <si>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</si>
  <si>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</si>
  <si>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</si>
  <si>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</si>
  <si>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</si>
  <si>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</si>
  <si>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</si>
  <si>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</si>
  <si>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</si>
  <si>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</si>
  <si>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</si>
  <si>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</si>
  <si>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</si>
  <si>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</si>
  <si>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</si>
  <si>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</si>
  <si>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</si>
  <si>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</si>
  <si>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</si>
  <si>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</si>
  <si>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</si>
  <si>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</si>
  <si>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</si>
  <si>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</si>
  <si>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</si>
  <si>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</si>
  <si>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</si>
  <si>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</si>
  <si>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</si>
  <si>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</si>
  <si>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</si>
  <si>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</si>
  <si>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</si>
  <si>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</si>
  <si>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</si>
  <si>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</si>
  <si>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</si>
  <si>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</si>
  <si>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</si>
  <si>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</si>
  <si>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</si>
  <si>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</si>
  <si>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</si>
  <si>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</si>
  <si>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</si>
  <si>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</si>
  <si>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</si>
  <si>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</si>
  <si>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</si>
  <si>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</si>
  <si>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</si>
  <si>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</si>
  <si>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</si>
  <si>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</si>
  <si>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</si>
  <si>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</si>
  <si>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</si>
  <si>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</si>
  <si>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</si>
  <si>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</si>
  <si>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</si>
  <si>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</si>
  <si>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</si>
  <si>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</si>
  <si>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</si>
  <si>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</si>
  <si>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</si>
  <si>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</si>
  <si>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</si>
  <si>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</si>
  <si>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</si>
  <si>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</si>
  <si>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</si>
  <si>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</si>
  <si>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</si>
  <si>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</si>
  <si>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</si>
  <si>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</si>
  <si>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</si>
  <si>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</si>
  <si>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</si>
  <si>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</si>
  <si>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</si>
  <si>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</si>
  <si>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</si>
  <si>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</si>
  <si>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</si>
  <si>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</si>
  <si>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</si>
  <si>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</si>
  <si>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</si>
  <si>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</si>
  <si>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</si>
  <si>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</si>
  <si>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</si>
  <si>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</si>
  <si>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</si>
  <si>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</si>
  <si>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</si>
  <si>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</si>
  <si>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</si>
  <si>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</si>
  <si>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</si>
  <si>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</si>
  <si>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</si>
  <si>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</si>
  <si>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</si>
  <si>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</si>
  <si>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</si>
  <si>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</si>
  <si>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</si>
  <si>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</si>
  <si>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</si>
  <si>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</si>
  <si>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</si>
  <si>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</si>
  <si>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</si>
  <si>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</si>
  <si>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</si>
  <si>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</si>
  <si>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</si>
  <si>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</si>
  <si>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</si>
  <si>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</si>
  <si>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</si>
  <si>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</si>
  <si>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</si>
  <si>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</si>
  <si>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</si>
  <si>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</si>
  <si>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</si>
  <si>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</si>
  <si>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</si>
  <si>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</si>
  <si>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</si>
  <si>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</si>
  <si>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</si>
  <si>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</si>
  <si>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</si>
  <si>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</si>
  <si>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</si>
  <si>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</si>
  <si>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</si>
  <si>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</si>
  <si>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</si>
  <si>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</si>
  <si>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</si>
  <si>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</si>
  <si>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</si>
  <si>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</si>
  <si>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</si>
  <si>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</si>
  <si>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</si>
  <si>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</si>
  <si>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</si>
  <si>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</si>
  <si>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</si>
  <si>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</si>
  <si>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</si>
  <si>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</si>
  <si>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</si>
  <si>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</si>
  <si>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</si>
  <si>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</si>
  <si>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</si>
  <si>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</si>
  <si>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</si>
  <si>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</si>
  <si>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</si>
  <si>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</si>
  <si>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</si>
  <si>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</si>
  <si>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</si>
  <si>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</si>
  <si>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</si>
  <si>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</si>
  <si>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</si>
  <si>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</si>
  <si>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</si>
  <si>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</si>
  <si>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</si>
  <si>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</si>
  <si>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</si>
  <si>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</si>
  <si>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</si>
  <si>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</si>
  <si>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</si>
  <si>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</si>
  <si>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</si>
  <si>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</si>
  <si>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</si>
  <si>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</si>
  <si>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</si>
  <si>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</si>
  <si>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</si>
  <si>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</si>
  <si>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</si>
  <si>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</si>
  <si>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</si>
  <si>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</si>
  <si>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</si>
  <si>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</si>
  <si>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</si>
  <si>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</si>
  <si>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</si>
  <si>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</si>
  <si>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</si>
  <si>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</si>
  <si>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</si>
  <si>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</si>
  <si>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</si>
  <si>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</si>
  <si>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</si>
  <si>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</si>
  <si>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</si>
  <si>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</si>
  <si>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</si>
  <si>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</si>
  <si>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</si>
  <si>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</si>
  <si>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</si>
  <si>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</si>
  <si>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</si>
  <si>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</si>
  <si>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</si>
  <si>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</si>
  <si>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</si>
  <si>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</si>
  <si>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</si>
  <si>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</si>
  <si>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</si>
  <si>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</si>
  <si>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</si>
  <si>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</si>
  <si>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</si>
  <si>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</si>
  <si>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</si>
  <si>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</si>
  <si>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</si>
  <si>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</si>
  <si>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</si>
  <si>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</si>
  <si>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</si>
  <si>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</si>
  <si>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</si>
  <si>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</si>
  <si>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</si>
  <si>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</si>
  <si>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</si>
  <si>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</si>
  <si>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</si>
  <si>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</si>
  <si>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</si>
  <si>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</si>
  <si>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</si>
  <si>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</si>
  <si>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</si>
  <si>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</si>
  <si>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</si>
  <si>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</si>
  <si>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</si>
  <si>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</si>
  <si>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</si>
  <si>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</si>
  <si>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</si>
  <si>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</si>
  <si>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</si>
  <si>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</si>
  <si>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</si>
  <si>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</si>
  <si>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</si>
  <si>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</si>
  <si>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</si>
  <si>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</si>
  <si>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</si>
  <si>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</si>
  <si>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</si>
  <si>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</si>
  <si>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</si>
  <si>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</si>
  <si>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</si>
  <si>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</si>
  <si>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</si>
  <si>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</si>
  <si>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</si>
  <si>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</si>
  <si>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</si>
  <si>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</si>
  <si>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</si>
  <si>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</si>
  <si>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</si>
  <si>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</si>
  <si>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</si>
  <si>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</si>
  <si>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</si>
  <si>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</si>
  <si>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</si>
  <si>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</si>
  <si>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</si>
  <si>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</si>
  <si>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</si>
  <si>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</si>
  <si>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</si>
  <si>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</si>
  <si>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</si>
  <si>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</si>
  <si>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</si>
  <si>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</si>
  <si>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</si>
  <si>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</si>
  <si>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</si>
  <si>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</si>
  <si>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</si>
  <si>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</si>
  <si>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</si>
  <si>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</si>
  <si>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</si>
  <si>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</si>
  <si>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</si>
  <si>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</si>
  <si>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</si>
  <si>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</si>
  <si>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</si>
  <si>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</si>
  <si>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</si>
  <si>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</si>
  <si>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</si>
  <si>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</si>
  <si>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</si>
  <si>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</si>
  <si>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</si>
  <si>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</si>
  <si>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</si>
  <si>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</si>
  <si>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</si>
  <si>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</si>
  <si>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</si>
  <si>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</si>
  <si>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</si>
  <si>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</si>
  <si>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</si>
  <si>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</si>
  <si>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</si>
  <si>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</si>
  <si>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</si>
  <si>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</si>
  <si>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</si>
  <si>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</si>
  <si>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</si>
  <si>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</si>
  <si>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</si>
  <si>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</si>
  <si>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</si>
  <si>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</si>
  <si>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</si>
  <si>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</si>
  <si>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</si>
  <si>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</si>
  <si>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</si>
  <si>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</si>
  <si>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</si>
  <si>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</si>
  <si>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</si>
  <si>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</si>
  <si>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</si>
  <si>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</si>
  <si>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</si>
  <si>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</si>
  <si>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</si>
  <si>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</si>
  <si>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</si>
  <si>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</si>
  <si>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</si>
  <si>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</si>
  <si>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</si>
  <si>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</si>
  <si>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</si>
  <si>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</si>
  <si>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</si>
  <si>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</si>
  <si>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</si>
  <si>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</si>
  <si>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</si>
  <si>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</si>
  <si>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</si>
  <si>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</si>
  <si>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</si>
  <si>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</si>
  <si>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</si>
  <si>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</si>
  <si>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</si>
  <si>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</si>
  <si>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</si>
  <si>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</si>
  <si>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</si>
  <si>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</si>
  <si>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</si>
  <si>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</si>
  <si>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</si>
  <si>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</si>
  <si>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</si>
  <si>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</si>
  <si>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</si>
  <si>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</si>
  <si>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</si>
  <si>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</si>
  <si>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</si>
  <si>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</si>
  <si>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</si>
  <si>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</si>
  <si>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</si>
  <si>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</si>
  <si>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</si>
  <si>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</si>
  <si>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</si>
  <si>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</si>
  <si>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</si>
  <si>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</si>
  <si>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</si>
  <si>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</si>
  <si>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</si>
  <si>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</si>
  <si>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</si>
  <si>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</si>
  <si>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</si>
  <si>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</si>
  <si>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</si>
  <si>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</si>
  <si>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</si>
  <si>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</si>
  <si>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</si>
  <si>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</si>
  <si>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</si>
  <si>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</si>
  <si>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</si>
  <si>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</si>
  <si>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</si>
  <si>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</si>
  <si>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</si>
  <si>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</si>
  <si>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</si>
  <si>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</si>
  <si>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</si>
  <si>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</si>
  <si>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</si>
  <si>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</si>
  <si>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</si>
  <si>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</si>
  <si>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</si>
  <si>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</si>
  <si>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</si>
  <si>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</si>
  <si>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</si>
  <si>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</si>
  <si>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</si>
  <si>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</si>
  <si>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</si>
  <si>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</si>
  <si>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</si>
  <si>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</si>
  <si>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</si>
  <si>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</si>
  <si>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</si>
  <si>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</si>
  <si>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</si>
  <si>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</si>
  <si>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</si>
  <si>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</si>
  <si>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</si>
  <si>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</si>
  <si>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</si>
  <si>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</si>
  <si>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</si>
  <si>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</si>
  <si>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</si>
  <si>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</si>
  <si>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</si>
  <si>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</si>
  <si>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</si>
  <si>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</si>
  <si>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</si>
  <si>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</si>
  <si>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</si>
  <si>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</si>
  <si>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</si>
  <si>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</si>
  <si>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</si>
  <si>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</si>
  <si>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</si>
  <si>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</si>
  <si>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</si>
  <si>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</si>
  <si>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</si>
  <si>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</si>
  <si>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</si>
  <si>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</si>
  <si>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</si>
  <si>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</si>
  <si>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</si>
  <si>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</si>
  <si>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</si>
  <si>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</si>
  <si>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</si>
  <si>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</si>
  <si>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</si>
  <si>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</si>
  <si>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</si>
  <si>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</si>
  <si>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</si>
  <si>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</si>
  <si>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</si>
  <si>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</si>
  <si>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</si>
  <si>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</si>
  <si>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</si>
  <si>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</si>
  <si>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</si>
  <si>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</si>
  <si>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</si>
  <si>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</si>
  <si>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</si>
  <si>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</si>
  <si>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</si>
  <si>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</si>
  <si>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</si>
  <si>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</si>
  <si>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</si>
  <si>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</si>
  <si>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</si>
  <si>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</si>
  <si>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</si>
  <si>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</si>
  <si>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</si>
  <si>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</si>
  <si>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</si>
  <si>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</si>
  <si>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</si>
  <si>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</si>
  <si>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</si>
  <si>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</si>
  <si>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</si>
  <si>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</si>
  <si>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</si>
  <si>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</si>
  <si>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</si>
  <si>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</si>
  <si>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</si>
  <si>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</si>
  <si>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</si>
  <si>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</si>
  <si>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</si>
  <si>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</si>
  <si>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</si>
  <si>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</si>
  <si>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</si>
  <si>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</si>
  <si>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</si>
  <si>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</si>
  <si>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</si>
  <si>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</si>
  <si>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</si>
  <si>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</si>
  <si>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</si>
  <si>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</si>
  <si>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</si>
  <si>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</si>
  <si>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</si>
  <si>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</si>
  <si>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</si>
  <si>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</si>
  <si>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</si>
  <si>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</si>
  <si>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</si>
  <si>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</si>
  <si>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</si>
  <si>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</si>
  <si>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</si>
  <si>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</si>
  <si>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</si>
  <si>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</si>
  <si>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</si>
  <si>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</si>
  <si>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</si>
  <si>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</si>
  <si>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</si>
  <si>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</si>
  <si>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</si>
  <si>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</si>
  <si>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</si>
  <si>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</si>
  <si>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</si>
  <si>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</si>
  <si>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</si>
  <si>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</si>
  <si>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</si>
  <si>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</si>
  <si>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</si>
  <si>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</si>
  <si>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</si>
  <si>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</si>
  <si>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</si>
  <si>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</si>
  <si>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</si>
  <si>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</si>
  <si>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</si>
  <si>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</si>
  <si>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</si>
  <si>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</si>
  <si>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</si>
  <si>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</si>
  <si>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</si>
  <si>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</si>
  <si>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</si>
  <si>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</si>
  <si>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</si>
  <si>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</si>
  <si>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</si>
  <si>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</si>
  <si>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</si>
  <si>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</si>
  <si>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</si>
  <si>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</si>
  <si>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</si>
  <si>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</si>
  <si>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</si>
  <si>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</si>
  <si>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</si>
  <si>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</si>
  <si>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</si>
  <si>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</si>
  <si>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</si>
  <si>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</si>
  <si>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</si>
  <si>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</si>
  <si>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</si>
  <si>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</si>
  <si>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</si>
  <si>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</si>
  <si>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</si>
  <si>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</si>
  <si>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</si>
  <si>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</si>
  <si>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</si>
  <si>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</si>
  <si>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</si>
  <si>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</si>
  <si>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</si>
  <si>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</si>
  <si>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</si>
  <si>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</si>
  <si>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</si>
  <si>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</si>
  <si>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</si>
  <si>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</si>
  <si>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</si>
  <si>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</si>
  <si>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</si>
  <si>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</si>
  <si>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</si>
  <si>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</si>
  <si>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</si>
  <si>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</si>
  <si>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</si>
  <si>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</si>
  <si>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</si>
  <si>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</si>
  <si>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</si>
  <si>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</si>
  <si>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</si>
  <si>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</si>
  <si>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</si>
  <si>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</si>
  <si>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</si>
  <si>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</si>
  <si>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</si>
  <si>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</si>
  <si>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</si>
  <si>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</si>
  <si>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</si>
  <si>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</si>
  <si>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</si>
  <si>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</si>
  <si>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</si>
  <si>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</si>
  <si>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</si>
  <si>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</si>
  <si>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</si>
  <si>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</si>
  <si>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</si>
  <si>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</si>
  <si>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</si>
  <si>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</si>
  <si>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</si>
  <si>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</si>
  <si>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</si>
  <si>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</si>
  <si>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</si>
  <si>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</si>
  <si>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</si>
  <si>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</si>
  <si>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</si>
  <si>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</si>
  <si>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</si>
  <si>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</si>
  <si>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</si>
  <si>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</si>
  <si>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</si>
  <si>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</si>
  <si>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</si>
  <si>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</si>
  <si>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</si>
  <si>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</si>
  <si>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</si>
  <si>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</si>
  <si>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</si>
  <si>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</si>
  <si>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</si>
  <si>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</si>
  <si>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</si>
  <si>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</si>
  <si>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</si>
  <si>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</si>
  <si>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</si>
  <si>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</si>
  <si>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</si>
  <si>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</si>
  <si>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</si>
  <si>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</si>
  <si>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</si>
  <si>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</si>
  <si>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</si>
  <si>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</si>
  <si>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</si>
  <si>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</si>
  <si>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</si>
  <si>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</si>
  <si>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</si>
  <si>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</si>
  <si>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</si>
  <si>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</si>
  <si>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</si>
  <si>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</si>
  <si>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</si>
  <si>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</si>
  <si>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</si>
  <si>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</si>
  <si>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</si>
  <si>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</si>
  <si>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</si>
  <si>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</si>
  <si>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</si>
  <si>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</si>
  <si>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</si>
  <si>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</si>
  <si>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</si>
  <si>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</si>
  <si>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</si>
  <si>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</si>
  <si>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</si>
  <si>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</si>
  <si>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</si>
  <si>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</si>
  <si>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</si>
  <si>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</si>
  <si>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</si>
  <si>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</si>
  <si>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</si>
  <si>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</si>
  <si>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</si>
  <si>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</si>
  <si>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</si>
  <si>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</si>
  <si>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</si>
  <si>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</si>
  <si>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</si>
  <si>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</si>
  <si>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</si>
  <si>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</si>
  <si>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</si>
  <si>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</si>
  <si>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</si>
  <si>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</si>
  <si>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</si>
  <si>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</si>
  <si>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</si>
  <si>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</si>
  <si>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</si>
  <si>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</si>
  <si>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</si>
  <si>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</si>
  <si>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</si>
  <si>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</si>
  <si>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</si>
  <si>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</si>
  <si>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</si>
  <si>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</si>
  <si>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</si>
  <si>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</si>
  <si>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</si>
  <si>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</si>
  <si>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</si>
  <si>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</si>
  <si>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</si>
  <si>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</si>
  <si>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</si>
  <si>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</si>
  <si>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</si>
  <si>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</si>
  <si>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</si>
  <si>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</si>
  <si>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</si>
  <si>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</si>
  <si>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</si>
  <si>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</si>
  <si>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</si>
  <si>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</si>
  <si>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</si>
  <si>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</si>
  <si>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</si>
  <si>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</si>
  <si>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</si>
  <si>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</si>
  <si>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</si>
  <si>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</si>
  <si>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</si>
  <si>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</si>
  <si>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</si>
  <si>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</si>
  <si>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</si>
  <si>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</si>
  <si>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</si>
  <si>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</si>
  <si>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</si>
  <si>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</si>
  <si>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</si>
  <si>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</si>
  <si>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</si>
  <si>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</si>
  <si>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</si>
  <si>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</si>
  <si>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</si>
  <si>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</si>
  <si>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</si>
  <si>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</si>
  <si>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</si>
  <si>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</si>
  <si>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</si>
  <si>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</si>
  <si>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</si>
  <si>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</si>
  <si>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</si>
  <si>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</si>
  <si>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</si>
  <si>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</si>
  <si>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</si>
  <si>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</si>
  <si>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</si>
  <si>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</si>
  <si>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</si>
  <si>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</si>
  <si>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</si>
  <si>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</si>
  <si>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</si>
  <si>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</si>
  <si>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</si>
  <si>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</si>
  <si>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</si>
  <si>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</si>
  <si>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</si>
  <si>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</si>
  <si>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</si>
  <si>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</si>
  <si>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</si>
  <si>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</si>
  <si>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</si>
  <si>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</si>
  <si>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</si>
  <si>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</si>
  <si>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</si>
  <si>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</si>
  <si>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</si>
  <si>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</si>
  <si>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</si>
  <si>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</si>
  <si>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</si>
  <si>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</si>
  <si>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</si>
  <si>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</si>
  <si>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</si>
  <si>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</si>
  <si>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</si>
  <si>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</si>
  <si>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</si>
  <si>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</si>
  <si>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</si>
  <si>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</si>
  <si>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</si>
  <si>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</si>
  <si>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</si>
  <si>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</si>
  <si>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</si>
  <si>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</si>
  <si>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</si>
  <si>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</si>
  <si>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</si>
  <si>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</si>
  <si>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</si>
  <si>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</si>
  <si>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</si>
  <si>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</si>
  <si>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</si>
  <si>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</si>
  <si>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</si>
  <si>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</si>
  <si>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</si>
  <si>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</si>
  <si>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</si>
  <si>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</si>
  <si>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</si>
  <si>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</si>
  <si>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</si>
  <si>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</si>
  <si>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</si>
  <si>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</si>
  <si>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</si>
  <si>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</si>
  <si>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</si>
  <si>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</si>
  <si>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</si>
  <si>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</si>
  <si>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</si>
  <si>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</si>
  <si>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</si>
  <si>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</si>
  <si>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</si>
  <si>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</si>
  <si>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</si>
  <si>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</si>
  <si>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</si>
  <si>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</si>
  <si>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</si>
  <si>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</si>
  <si>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</si>
  <si>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</si>
  <si>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</si>
  <si>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</si>
  <si>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</si>
  <si>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</si>
  <si>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</si>
  <si>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</si>
  <si>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</si>
  <si>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</si>
  <si>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</si>
  <si>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</si>
  <si>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</si>
  <si>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</si>
  <si>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</si>
  <si>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</si>
  <si>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</si>
  <si>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</si>
  <si>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</si>
  <si>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</si>
  <si>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</si>
  <si>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</si>
  <si>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</si>
  <si>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</si>
  <si>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</si>
  <si>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</si>
  <si>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</si>
  <si>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</si>
  <si>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</si>
  <si>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</si>
  <si>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</si>
  <si>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</si>
  <si>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</si>
  <si>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</si>
  <si>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</si>
  <si>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</si>
  <si>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</si>
  <si>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</si>
  <si>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</si>
  <si>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</si>
  <si>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</si>
  <si>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</si>
  <si>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</si>
  <si>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</si>
  <si>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</si>
  <si>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</si>
  <si>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</si>
  <si>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</si>
  <si>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</si>
  <si>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</si>
  <si>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</si>
  <si>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</si>
  <si>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</si>
  <si>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</si>
  <si>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</si>
  <si>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</si>
  <si>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</si>
  <si>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</si>
  <si>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</si>
  <si>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</si>
  <si>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</si>
  <si>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</si>
  <si>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</si>
  <si>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</si>
  <si>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</si>
  <si>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</si>
  <si>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</si>
  <si>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</si>
  <si>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</si>
  <si>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</si>
  <si>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</si>
  <si>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</si>
  <si>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</si>
  <si>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</si>
  <si>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</si>
  <si>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</si>
  <si>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</si>
  <si>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</si>
  <si>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</si>
  <si>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</si>
  <si>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</si>
  <si>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</si>
  <si>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</si>
  <si>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</si>
  <si>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</si>
  <si>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</si>
  <si>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</si>
  <si>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</si>
  <si>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</si>
  <si>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</si>
  <si>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</si>
  <si>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</si>
  <si>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</si>
  <si>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</si>
  <si>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</si>
  <si>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</si>
  <si>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</si>
  <si>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</si>
  <si>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</si>
  <si>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</si>
  <si>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</si>
  <si>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</si>
  <si>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</si>
  <si>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</si>
  <si>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</si>
  <si>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</si>
  <si>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</si>
  <si>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</si>
  <si>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</si>
  <si>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</si>
  <si>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</si>
  <si>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</si>
  <si>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</si>
  <si>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</si>
  <si>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</si>
  <si>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</si>
  <si>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</si>
  <si>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</si>
  <si>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</si>
  <si>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</si>
  <si>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</si>
  <si>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</si>
  <si>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</si>
  <si>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</si>
  <si>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</si>
  <si>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</si>
  <si>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</si>
  <si>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</si>
  <si>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</si>
  <si>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</si>
  <si>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</si>
  <si>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</si>
  <si>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</si>
  <si>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</si>
  <si>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</si>
  <si>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</si>
  <si>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</si>
  <si>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</si>
  <si>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</si>
  <si>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</si>
  <si>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</si>
  <si>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</si>
  <si>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</si>
  <si>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</si>
  <si>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</si>
  <si>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</si>
  <si>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</si>
  <si>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</si>
  <si>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</si>
  <si>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</si>
  <si>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</si>
  <si>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</si>
  <si>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</si>
  <si>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</si>
  <si>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</si>
  <si>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</si>
  <si>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</si>
  <si>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</si>
  <si>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</si>
  <si>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</si>
  <si>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</si>
  <si>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</si>
  <si>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</si>
  <si>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</si>
  <si>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</si>
  <si>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</si>
  <si>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</si>
  <si>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</si>
  <si>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</si>
  <si>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</si>
  <si>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</si>
  <si>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</si>
  <si>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</si>
  <si>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</si>
  <si>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</si>
  <si>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</si>
  <si>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</si>
  <si>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</si>
  <si>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</si>
  <si>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</si>
  <si>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</si>
  <si>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</si>
  <si>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</si>
  <si>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</si>
  <si>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</si>
  <si>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</si>
  <si>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</si>
  <si>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</si>
  <si>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</si>
  <si>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</si>
  <si>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</si>
  <si>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</si>
  <si>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</si>
  <si>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</si>
  <si>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</si>
  <si>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</si>
  <si>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</si>
  <si>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</si>
  <si>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</si>
  <si>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</si>
  <si>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</si>
  <si>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</si>
  <si>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</si>
  <si>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</si>
  <si>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</si>
  <si>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</si>
  <si>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</si>
  <si>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</si>
  <si>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</si>
  <si>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</si>
  <si>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</si>
  <si>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</si>
  <si>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</si>
  <si>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</si>
  <si>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</si>
  <si>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</si>
  <si>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</si>
  <si>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</si>
  <si>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</si>
  <si>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</si>
  <si>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</si>
  <si>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</si>
  <si>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</si>
  <si>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</si>
  <si>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</si>
  <si>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</si>
  <si>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</si>
  <si>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</si>
  <si>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</si>
  <si>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</si>
  <si>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</si>
  <si>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</si>
  <si>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</si>
  <si>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</si>
  <si>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</si>
  <si>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</si>
  <si>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</si>
  <si>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</si>
  <si>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</si>
  <si>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</si>
  <si>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</si>
  <si>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</si>
  <si>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</si>
  <si>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</si>
  <si>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</si>
  <si>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</si>
  <si>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</si>
  <si>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</si>
  <si>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</si>
  <si>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</si>
  <si>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</si>
  <si>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</si>
  <si>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</si>
  <si>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</si>
  <si>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</si>
  <si>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</si>
  <si>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</si>
  <si>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</si>
  <si>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</si>
  <si>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</si>
  <si>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</si>
  <si>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</si>
  <si>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</si>
  <si>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</si>
  <si>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</si>
  <si>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</si>
  <si>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</si>
  <si>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</si>
  <si>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</si>
  <si>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</si>
  <si>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</si>
  <si>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</si>
  <si>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</si>
  <si>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</si>
  <si>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</si>
  <si>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</si>
  <si>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</si>
  <si>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</si>
  <si>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</si>
  <si>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</si>
  <si>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</si>
  <si>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</si>
  <si>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</si>
  <si>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</si>
  <si>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</si>
  <si>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</si>
  <si>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</si>
  <si>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</si>
  <si>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</si>
  <si>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</si>
  <si>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</si>
  <si>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</si>
  <si>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</si>
  <si>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</si>
  <si>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</si>
  <si>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</si>
  <si>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</si>
  <si>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</si>
  <si>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</si>
  <si>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</si>
  <si>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</si>
  <si>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</si>
  <si>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</si>
  <si>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</si>
  <si>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</si>
  <si>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</si>
  <si>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</si>
  <si>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</si>
  <si>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</si>
  <si>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</si>
  <si>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</si>
  <si>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</si>
  <si>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</si>
  <si>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</si>
  <si>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</si>
  <si>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</si>
  <si>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</si>
  <si>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</si>
  <si>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</si>
  <si>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</si>
  <si>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</si>
  <si>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</si>
  <si>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</si>
  <si>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</si>
  <si>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</si>
  <si>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</si>
  <si>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</si>
  <si>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</si>
  <si>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</si>
  <si>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</si>
  <si>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</si>
  <si>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</si>
  <si>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</si>
  <si>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</si>
  <si>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</si>
  <si>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</si>
  <si>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</si>
  <si>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</si>
  <si>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</si>
  <si>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</si>
  <si>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</si>
  <si>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</si>
  <si>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</si>
  <si>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</si>
  <si>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</si>
  <si>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</si>
  <si>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</si>
  <si>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</si>
  <si>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</si>
  <si>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</si>
  <si>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</si>
  <si>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</si>
  <si>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</si>
  <si>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</si>
  <si>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</si>
  <si>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</si>
  <si>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</si>
  <si>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</si>
  <si>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</si>
  <si>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</si>
  <si>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</si>
  <si>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</si>
  <si>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</si>
  <si>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</si>
  <si>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</si>
  <si>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</si>
  <si>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</si>
  <si>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</si>
  <si>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</si>
  <si>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</si>
  <si>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</si>
  <si>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</si>
  <si>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</si>
  <si>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</si>
  <si>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</si>
  <si>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</si>
  <si>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</si>
  <si>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</si>
  <si>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</si>
  <si>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</si>
  <si>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</si>
  <si>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</si>
  <si>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</si>
  <si>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</si>
  <si>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</si>
  <si>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</si>
  <si>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</si>
  <si>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</si>
  <si>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</si>
  <si>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</si>
  <si>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</si>
  <si>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</si>
  <si>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</si>
  <si>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</si>
  <si>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</si>
  <si>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</si>
  <si>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</si>
  <si>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</si>
  <si>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</si>
  <si>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</si>
  <si>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</si>
  <si>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</si>
  <si>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</si>
  <si>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</si>
  <si>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</si>
  <si>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</si>
  <si>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</si>
  <si>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</si>
  <si>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</si>
  <si>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</si>
  <si>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</si>
  <si>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</si>
  <si>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</si>
  <si>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</si>
  <si>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</si>
  <si>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</si>
  <si>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</si>
  <si>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</si>
  <si>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</si>
  <si>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</si>
  <si>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</si>
  <si>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</si>
  <si>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</si>
  <si>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</si>
  <si>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</si>
  <si>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</si>
  <si>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</si>
  <si>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</si>
  <si>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</si>
  <si>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</si>
  <si>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</si>
  <si>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</si>
  <si>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</si>
  <si>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</si>
  <si>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</si>
  <si>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</si>
  <si>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</si>
  <si>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</si>
  <si>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</si>
  <si>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</si>
  <si>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</si>
  <si>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</si>
  <si>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</si>
  <si>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</si>
  <si>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</si>
  <si>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</si>
  <si>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</si>
  <si>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</si>
  <si>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</si>
  <si>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</si>
  <si>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</si>
  <si>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</si>
  <si>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</si>
  <si>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</si>
  <si>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</si>
  <si>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</si>
  <si>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</si>
  <si>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</si>
  <si>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</si>
  <si>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</si>
  <si>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</si>
  <si>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</si>
  <si>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</si>
  <si>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</si>
  <si>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</si>
  <si>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</si>
  <si>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</si>
  <si>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</si>
  <si>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</si>
  <si>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</si>
  <si>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</si>
  <si>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</si>
  <si>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</si>
  <si>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</si>
  <si>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</si>
  <si>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</si>
  <si>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</si>
  <si>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</si>
  <si>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</si>
  <si>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</si>
  <si>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</si>
  <si>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</si>
  <si>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</si>
  <si>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</si>
  <si>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</si>
  <si>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</si>
  <si>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</si>
  <si>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</si>
  <si>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</si>
  <si>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</si>
  <si>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</si>
  <si>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</si>
  <si>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</si>
  <si>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</si>
  <si>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</si>
  <si>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</si>
  <si>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</si>
  <si>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</si>
  <si>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</si>
  <si>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</si>
  <si>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</si>
  <si>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</si>
  <si>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</si>
  <si>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</si>
  <si>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</si>
  <si>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</si>
  <si>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</si>
  <si>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</si>
  <si>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</si>
  <si>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</si>
  <si>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</si>
  <si>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</si>
  <si>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</si>
  <si>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</si>
  <si>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</si>
  <si>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</si>
  <si>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</si>
  <si>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</si>
  <si>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</si>
  <si>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</si>
  <si>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</si>
  <si>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</si>
  <si>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</si>
  <si>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</si>
  <si>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</si>
  <si>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</si>
  <si>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</si>
  <si>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</si>
  <si>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</si>
  <si>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</si>
  <si>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</si>
  <si>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</si>
  <si>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</si>
  <si>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</si>
  <si>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</si>
  <si>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</si>
  <si>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</si>
  <si>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</si>
  <si>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</si>
  <si>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</si>
  <si>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</si>
  <si>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</si>
  <si>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</si>
  <si>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</si>
  <si>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</si>
  <si>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</si>
  <si>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</si>
  <si>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</si>
  <si>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</si>
  <si>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</si>
  <si>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</si>
  <si>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</si>
  <si>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</si>
  <si>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</si>
  <si>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</si>
  <si>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</si>
  <si>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</si>
  <si>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</si>
  <si>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</si>
  <si>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</si>
  <si>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</si>
  <si>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</si>
  <si>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</si>
  <si>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</si>
  <si>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</si>
  <si>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</si>
  <si>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</si>
  <si>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</si>
  <si>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</si>
  <si>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</si>
  <si>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</si>
  <si>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</si>
  <si>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</si>
  <si>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</si>
  <si>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</si>
  <si>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</si>
  <si>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</si>
  <si>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</si>
  <si>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</si>
  <si>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</si>
  <si>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</si>
  <si>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</si>
  <si>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</si>
  <si>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</si>
  <si>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</si>
  <si>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</si>
  <si>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</si>
  <si>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</si>
  <si>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</si>
  <si>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</si>
  <si>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</si>
  <si>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</si>
  <si>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</si>
  <si>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</si>
  <si>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</si>
  <si>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</si>
  <si>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</si>
  <si>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</si>
  <si>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</si>
  <si>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</si>
  <si>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</si>
  <si>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</si>
  <si>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</si>
  <si>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</si>
  <si>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</si>
  <si>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</si>
  <si>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</si>
  <si>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</si>
  <si>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</si>
  <si>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</si>
  <si>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</si>
  <si>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</si>
  <si>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</si>
  <si>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</si>
  <si>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</si>
  <si>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</si>
  <si>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</si>
  <si>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</si>
  <si>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</si>
  <si>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</si>
  <si>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</si>
  <si>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</si>
  <si>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</si>
  <si>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</si>
  <si>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</si>
  <si>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</si>
  <si>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</si>
  <si>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</si>
  <si>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</si>
  <si>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</si>
  <si>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</si>
  <si>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</si>
  <si>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</si>
  <si>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</si>
  <si>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</si>
  <si>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</si>
  <si>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</si>
  <si>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</si>
  <si>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</si>
  <si>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</si>
  <si>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</si>
  <si>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</si>
  <si>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</si>
  <si>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</si>
  <si>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</si>
  <si>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</si>
  <si>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</si>
  <si>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</si>
  <si>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</si>
  <si>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</si>
  <si>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</si>
  <si>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</si>
  <si>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</si>
  <si>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</si>
  <si>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</si>
  <si>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</si>
  <si>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</si>
  <si>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</si>
  <si>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</si>
  <si>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</si>
  <si>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</si>
  <si>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</si>
  <si>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</si>
  <si>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</si>
  <si>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</si>
  <si>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</si>
  <si>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</si>
  <si>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</si>
  <si>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</si>
  <si>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</si>
  <si>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</si>
  <si>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</si>
  <si>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</si>
  <si>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</si>
  <si>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</si>
  <si>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</si>
  <si>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</si>
  <si>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</si>
  <si>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</si>
  <si>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</si>
  <si>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</si>
  <si>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</si>
  <si>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</si>
  <si>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</si>
  <si>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</si>
  <si>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</si>
  <si>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</si>
  <si>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</si>
  <si>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</si>
  <si>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</si>
  <si>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</si>
  <si>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</si>
  <si>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</si>
  <si>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</si>
  <si>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</si>
  <si>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</si>
  <si>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</si>
  <si>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</si>
  <si>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</si>
  <si>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</si>
  <si>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</si>
  <si>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</si>
  <si>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</si>
  <si>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</si>
  <si>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</si>
  <si>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</si>
  <si>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</si>
  <si>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</si>
  <si>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</si>
  <si>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</si>
  <si>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</si>
  <si>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</si>
  <si>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</si>
  <si>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</si>
  <si>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</si>
  <si>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</si>
  <si>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</si>
  <si>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</si>
  <si>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</si>
  <si>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</si>
  <si>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</si>
  <si>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</si>
  <si>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</si>
  <si>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</si>
  <si>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</si>
  <si>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</si>
  <si>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</si>
  <si>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</si>
  <si>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</si>
  <si>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</si>
  <si>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</si>
  <si>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</si>
  <si>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</si>
  <si>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</si>
  <si>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</si>
  <si>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</si>
  <si>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</si>
  <si>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</si>
  <si>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</si>
  <si>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</si>
  <si>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</si>
  <si>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</si>
  <si>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</si>
  <si>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</si>
  <si>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</si>
  <si>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</si>
  <si>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</si>
  <si>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</si>
  <si>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</si>
  <si>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</si>
  <si>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</si>
  <si>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</si>
  <si>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</si>
  <si>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</si>
  <si>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</si>
  <si>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</si>
  <si>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</si>
  <si>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</si>
  <si>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</si>
  <si>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</si>
  <si>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</si>
  <si>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</si>
  <si>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</si>
  <si>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</si>
  <si>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</si>
  <si>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</si>
  <si>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</si>
  <si>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</si>
  <si>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</si>
  <si>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</si>
  <si>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</si>
  <si>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</si>
  <si>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</si>
  <si>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</si>
  <si>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</si>
  <si>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</si>
  <si>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</si>
  <si>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</si>
  <si>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</si>
  <si>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</si>
  <si>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</si>
  <si>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</si>
  <si>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</si>
  <si>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</si>
  <si>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</si>
  <si>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</si>
  <si>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</si>
  <si>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</si>
  <si>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</si>
  <si>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</si>
  <si>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</si>
  <si>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</si>
  <si>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</si>
  <si>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</si>
  <si>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</si>
  <si>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</si>
  <si>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</si>
  <si>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</si>
  <si>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</si>
  <si>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</si>
  <si>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</si>
  <si>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</si>
  <si>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</si>
  <si>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</si>
  <si>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</si>
  <si>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</si>
  <si>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</si>
  <si>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</si>
  <si>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</si>
  <si>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</si>
  <si>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</si>
  <si>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</si>
  <si>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</si>
  <si>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</si>
  <si>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</si>
  <si>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</si>
  <si>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</si>
  <si>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</si>
  <si>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</si>
  <si>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</si>
  <si>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</si>
  <si>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</si>
  <si>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</si>
  <si>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</si>
  <si>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</si>
  <si>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</si>
  <si>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</si>
  <si>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</si>
  <si>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</si>
  <si>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</si>
  <si>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</si>
  <si>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</si>
  <si>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</si>
  <si>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</si>
  <si>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</si>
  <si>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</si>
  <si>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</si>
  <si>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</si>
  <si>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</si>
  <si>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</si>
  <si>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</si>
  <si>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</si>
  <si>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</si>
  <si>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</si>
  <si>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</si>
  <si>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</si>
  <si>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</si>
  <si>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</si>
  <si>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</si>
  <si>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</si>
  <si>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</si>
  <si>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</si>
  <si>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</si>
  <si>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</si>
  <si>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</si>
  <si>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</si>
  <si>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</si>
  <si>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</si>
  <si>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</si>
  <si>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</si>
  <si>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</si>
  <si>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</si>
  <si>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</si>
  <si>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</si>
  <si>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</si>
  <si>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</si>
  <si>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</si>
  <si>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</si>
  <si>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</si>
  <si>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</si>
  <si>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</si>
  <si>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</si>
  <si>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</si>
  <si>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</si>
  <si>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</si>
  <si>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</si>
  <si>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</si>
  <si>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</si>
  <si>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</si>
  <si>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</si>
  <si>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</si>
  <si>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</si>
  <si>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</si>
  <si>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</si>
  <si>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</si>
  <si>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</si>
  <si>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</si>
  <si>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</si>
  <si>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</si>
  <si>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</si>
  <si>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</si>
  <si>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</si>
  <si>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</si>
  <si>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</si>
  <si>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</si>
  <si>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</si>
  <si>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</si>
  <si>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</si>
  <si>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</si>
  <si>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</si>
  <si>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</si>
  <si>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</si>
  <si>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</si>
  <si>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</si>
  <si>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</si>
  <si>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</si>
  <si>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</si>
  <si>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</si>
  <si>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</si>
  <si>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</si>
  <si>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</si>
  <si>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</si>
  <si>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</si>
  <si>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</si>
  <si>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</si>
  <si>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</si>
  <si>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</si>
  <si>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</si>
  <si>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</si>
  <si>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</si>
  <si>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</si>
  <si>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</si>
  <si>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</si>
  <si>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</si>
  <si>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</si>
  <si>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</si>
  <si>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</si>
  <si>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</si>
  <si>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</si>
  <si>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</si>
  <si>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</si>
  <si>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</si>
  <si>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</si>
  <si>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</si>
  <si>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</si>
  <si>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</si>
  <si>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</si>
  <si>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</si>
  <si>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</si>
  <si>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</si>
  <si>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</si>
  <si>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</si>
  <si>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</si>
  <si>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</si>
  <si>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</si>
  <si>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</si>
  <si>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</si>
  <si>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</si>
  <si>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</si>
  <si>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</si>
  <si>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</si>
  <si>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</si>
  <si>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</si>
  <si>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</si>
  <si>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</si>
  <si>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</si>
  <si>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</si>
  <si>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</si>
  <si>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</si>
  <si>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</si>
  <si>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</si>
  <si>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</si>
  <si>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</si>
  <si>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</si>
  <si>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</si>
  <si>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</si>
  <si>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</si>
  <si>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</si>
  <si>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</si>
  <si>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</si>
  <si>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</si>
  <si>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</si>
  <si>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</si>
  <si>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</si>
  <si>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</si>
  <si>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</si>
  <si>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</si>
  <si>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</si>
  <si>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</si>
  <si>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</si>
  <si>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</si>
  <si>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</si>
  <si>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</si>
  <si>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</si>
  <si>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</si>
  <si>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</si>
  <si>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</si>
  <si>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</si>
  <si>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</si>
  <si>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</si>
  <si>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</si>
  <si>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</si>
  <si>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</si>
  <si>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</si>
  <si>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</si>
  <si>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</si>
  <si>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</si>
  <si>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</si>
  <si>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</si>
  <si>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</si>
  <si>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</si>
  <si>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</si>
  <si>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</si>
  <si>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</si>
  <si>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</si>
  <si>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</si>
  <si>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</si>
  <si>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</si>
  <si>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</si>
  <si>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</si>
  <si>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</si>
  <si>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</si>
  <si>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</si>
  <si>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</si>
  <si>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</si>
  <si>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</si>
  <si>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</si>
  <si>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</si>
  <si>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</si>
  <si>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</si>
  <si>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</si>
  <si>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</si>
  <si>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</si>
  <si>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</si>
  <si>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</si>
  <si>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</si>
  <si>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</si>
  <si>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</si>
  <si>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</si>
  <si>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</si>
  <si>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</si>
  <si>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</si>
  <si>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</si>
  <si>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</si>
  <si>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</si>
  <si>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</si>
  <si>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</si>
  <si>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</si>
  <si>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</si>
  <si>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</si>
  <si>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</si>
  <si>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</si>
  <si>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</si>
  <si>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</si>
  <si>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</si>
  <si>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</si>
  <si>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</si>
  <si>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</si>
  <si>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</si>
  <si>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</si>
  <si>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</si>
  <si>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</si>
  <si>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</si>
  <si>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</si>
  <si>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</si>
  <si>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</si>
  <si>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</si>
  <si>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</si>
  <si>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</si>
  <si>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</si>
  <si>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</si>
  <si>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</si>
  <si>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</si>
  <si>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</si>
  <si>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</si>
  <si>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</si>
  <si>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</si>
  <si>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</si>
  <si>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</si>
  <si>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</si>
  <si>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</si>
  <si>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</si>
  <si>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</si>
  <si>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</si>
  <si>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</si>
  <si>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</si>
  <si>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</si>
  <si>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</si>
  <si>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</si>
  <si>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</si>
  <si>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</si>
  <si>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</si>
  <si>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</si>
  <si>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</si>
  <si>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</si>
  <si>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</si>
  <si>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</si>
  <si>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</si>
  <si>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</si>
  <si>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</si>
  <si>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</si>
  <si>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</si>
  <si>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</si>
  <si>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</si>
  <si>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</si>
  <si>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</si>
  <si>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</si>
  <si>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</si>
  <si>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</si>
  <si>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</si>
  <si>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</si>
  <si>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</si>
  <si>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</si>
  <si>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</si>
  <si>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</si>
  <si>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</si>
  <si>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</si>
  <si>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</si>
  <si>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</si>
  <si>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</si>
  <si>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</si>
  <si>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</si>
  <si>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</si>
  <si>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</si>
  <si>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</si>
  <si>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</si>
  <si>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</si>
  <si>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</si>
  <si>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</si>
  <si>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</si>
  <si>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</si>
  <si>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</si>
  <si>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</si>
  <si>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</si>
  <si>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</si>
  <si>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</si>
  <si>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</si>
  <si>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</si>
  <si>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</si>
  <si>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</si>
  <si>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</si>
  <si>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</si>
  <si>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</si>
  <si>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</si>
  <si>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</si>
  <si>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</si>
  <si>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</si>
  <si>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</si>
  <si>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</si>
  <si>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</si>
  <si>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</si>
  <si>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</si>
  <si>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</si>
  <si>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</si>
  <si>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</si>
  <si>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</si>
  <si>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</si>
  <si>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</si>
  <si>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</si>
  <si>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</si>
  <si>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</si>
  <si>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</si>
  <si>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</si>
  <si>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</si>
  <si>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</si>
  <si>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</si>
  <si>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</si>
  <si>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</si>
  <si>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</si>
  <si>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</si>
  <si>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</si>
  <si>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</si>
  <si>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</si>
  <si>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</si>
  <si>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</si>
  <si>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</si>
  <si>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</si>
  <si>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</si>
  <si>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</si>
  <si>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</si>
  <si>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</si>
  <si>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</si>
  <si>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</si>
  <si>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</si>
  <si>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</si>
  <si>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</si>
  <si>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</si>
  <si>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</si>
  <si>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</si>
  <si>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</si>
  <si>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</si>
  <si>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</si>
  <si>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</si>
  <si>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</si>
  <si>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</si>
  <si>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</si>
  <si>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</si>
  <si>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</si>
  <si>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</si>
  <si>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</si>
  <si>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</si>
  <si>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</si>
  <si>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</si>
  <si>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</si>
  <si>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</si>
  <si>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</si>
  <si>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</si>
  <si>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</si>
  <si>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</si>
  <si>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</si>
  <si>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</si>
  <si>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</si>
  <si>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</si>
  <si>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</si>
  <si>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</si>
  <si>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</si>
  <si>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</si>
  <si>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</si>
  <si>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</si>
  <si>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</si>
  <si>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</si>
  <si>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</si>
  <si>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</si>
  <si>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</si>
  <si>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</si>
  <si>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</si>
  <si>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</si>
  <si>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</si>
  <si>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</si>
  <si>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</si>
  <si>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</si>
  <si>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</si>
  <si>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</si>
  <si>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</si>
  <si>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</si>
  <si>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</si>
  <si>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</si>
  <si>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</si>
  <si>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</si>
  <si>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</si>
  <si>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</si>
  <si>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</si>
  <si>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</si>
  <si>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</si>
  <si>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</si>
  <si>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</si>
  <si>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</si>
  <si>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</si>
  <si>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</si>
  <si>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</si>
  <si>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</si>
  <si>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</si>
  <si>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</si>
  <si>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</si>
  <si>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</si>
  <si>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</si>
  <si>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</si>
  <si>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</si>
  <si>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</si>
  <si>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</si>
  <si>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</si>
  <si>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</si>
  <si>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</si>
  <si>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</si>
  <si>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</si>
  <si>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</si>
  <si>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</si>
  <si>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</si>
  <si>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</si>
  <si>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</si>
  <si>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</si>
  <si>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</si>
  <si>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</si>
  <si>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</si>
  <si>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</si>
  <si>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</si>
  <si>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</si>
  <si>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</si>
  <si>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</si>
  <si>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</si>
  <si>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</si>
  <si>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</si>
  <si>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</si>
  <si>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</si>
  <si>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</si>
  <si>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</si>
  <si>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</si>
  <si>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</si>
  <si>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</si>
  <si>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</si>
  <si>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</si>
  <si>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</si>
  <si>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</si>
  <si>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</si>
  <si>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</si>
  <si>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</si>
  <si>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</si>
  <si>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</si>
  <si>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</si>
  <si>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</si>
  <si>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</si>
  <si>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</si>
  <si>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</si>
  <si>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</si>
  <si>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</si>
  <si>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</si>
  <si>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</si>
  <si>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</si>
  <si>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</si>
  <si>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</si>
  <si>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</si>
  <si>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</si>
  <si>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</si>
  <si>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</si>
  <si>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</si>
  <si>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</si>
  <si>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</si>
  <si>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</si>
  <si>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</si>
  <si>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</si>
  <si>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</si>
  <si>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</si>
  <si>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</si>
  <si>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</si>
  <si>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</si>
  <si>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</si>
  <si>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</si>
  <si>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</si>
  <si>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</si>
  <si>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</si>
  <si>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</si>
  <si>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</si>
  <si>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</si>
  <si>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</si>
  <si>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</si>
  <si>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</si>
  <si>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</si>
  <si>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</si>
  <si>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</si>
  <si>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</si>
  <si>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</si>
  <si>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</si>
  <si>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</si>
  <si>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</si>
  <si>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</si>
  <si>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</si>
  <si>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</si>
  <si>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</si>
  <si>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</si>
  <si>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</si>
  <si>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</si>
  <si>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</si>
  <si>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</si>
  <si>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</si>
  <si>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</si>
  <si>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</si>
  <si>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</si>
  <si>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</si>
  <si>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</si>
  <si>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</si>
  <si>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</si>
  <si>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</si>
  <si>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</si>
  <si>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</si>
  <si>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</si>
  <si>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</si>
  <si>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</si>
  <si>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</si>
  <si>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</si>
  <si>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</si>
  <si>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</si>
  <si>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</si>
  <si>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</si>
  <si>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</si>
  <si>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</si>
  <si>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</si>
  <si>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</si>
  <si>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</si>
  <si>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</si>
  <si>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</si>
  <si>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</si>
  <si>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</si>
  <si>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</si>
  <si>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</si>
  <si>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</si>
  <si>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</si>
  <si>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</si>
  <si>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</si>
  <si>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</si>
  <si>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</si>
  <si>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</si>
  <si>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</si>
  <si>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</si>
  <si>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</si>
  <si>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</si>
  <si>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</si>
  <si>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</si>
  <si>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</si>
  <si>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</si>
  <si>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</si>
  <si>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</si>
  <si>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</si>
  <si>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</si>
  <si>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</si>
  <si>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</si>
  <si>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</si>
  <si>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</si>
  <si>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</si>
  <si>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</si>
  <si>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</si>
  <si>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</si>
  <si>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</si>
  <si>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</si>
  <si>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</si>
  <si>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</si>
  <si>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</si>
  <si>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</si>
  <si>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</si>
  <si>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</si>
  <si>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</si>
  <si>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</si>
  <si>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</si>
  <si>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</si>
  <si>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</si>
  <si>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</si>
  <si>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</si>
  <si>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</si>
  <si>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</si>
  <si>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</si>
  <si>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</si>
  <si>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</si>
  <si>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</si>
  <si>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</si>
  <si>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</si>
  <si>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</si>
  <si>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</si>
  <si>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</si>
  <si>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</si>
  <si>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</si>
  <si>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</si>
  <si>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</si>
  <si>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</si>
  <si>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</si>
  <si>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</si>
  <si>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</si>
  <si>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</si>
  <si>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</si>
  <si>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</si>
  <si>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</si>
  <si>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</si>
  <si>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</si>
  <si>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</si>
  <si>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</si>
  <si>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</si>
  <si>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</si>
  <si>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</si>
  <si>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</si>
  <si>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</si>
  <si>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</si>
  <si>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</si>
  <si>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</si>
  <si>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</si>
  <si>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</si>
  <si>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</si>
  <si>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</si>
  <si>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</si>
  <si>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</si>
  <si>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</si>
  <si>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</si>
  <si>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</si>
  <si>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</si>
  <si>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</si>
  <si>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</si>
  <si>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</si>
  <si>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</si>
  <si>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</si>
  <si>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</si>
  <si>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</si>
  <si>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</si>
  <si>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</si>
  <si>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</si>
  <si>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</si>
  <si>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</si>
  <si>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</si>
  <si>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</si>
  <si>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</si>
  <si>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</si>
  <si>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</si>
  <si>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</si>
  <si>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</si>
  <si>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</si>
  <si>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</si>
  <si>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</si>
  <si>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</si>
  <si>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</si>
  <si>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</si>
  <si>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</si>
  <si>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</si>
  <si>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</si>
  <si>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</si>
  <si>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</si>
  <si>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</si>
  <si>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</si>
  <si>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</si>
  <si>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</si>
  <si>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</si>
  <si>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</si>
  <si>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</si>
  <si>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</si>
  <si>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</si>
  <si>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</si>
  <si>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</si>
  <si>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</si>
  <si>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</si>
  <si>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</si>
  <si>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</si>
  <si>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</si>
  <si>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</si>
  <si>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</si>
  <si>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</si>
  <si>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</si>
  <si>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</si>
  <si>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</si>
  <si>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</si>
  <si>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</si>
  <si>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</si>
  <si>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</si>
  <si>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</si>
  <si>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</si>
  <si>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</si>
  <si>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</si>
  <si>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</si>
  <si>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</si>
  <si>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</si>
  <si>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</si>
  <si>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</si>
  <si>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</si>
  <si>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</si>
  <si>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</si>
  <si>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</si>
  <si>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</si>
  <si>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</si>
  <si>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</si>
  <si>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</si>
  <si>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</si>
  <si>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</si>
  <si>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</si>
  <si>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</si>
  <si>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</si>
  <si>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</si>
  <si>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</si>
  <si>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</si>
  <si>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</si>
  <si>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</si>
  <si>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</si>
  <si>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</si>
  <si>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</si>
  <si>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</si>
  <si>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</si>
  <si>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</si>
  <si>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</si>
  <si>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</si>
  <si>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</si>
  <si>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</si>
  <si>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</si>
  <si>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</si>
  <si>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</si>
  <si>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</si>
  <si>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</si>
  <si>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</si>
  <si>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</si>
  <si>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</si>
  <si>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</si>
  <si>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</si>
  <si>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</si>
  <si>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</si>
  <si>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</si>
  <si>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</si>
  <si>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</si>
  <si>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</si>
  <si>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</si>
  <si>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</si>
  <si>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</si>
  <si>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</si>
  <si>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</si>
  <si>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</si>
  <si>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</si>
  <si>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</si>
  <si>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</si>
  <si>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</si>
  <si>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</si>
  <si>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</si>
  <si>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</si>
  <si>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</si>
  <si>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</si>
  <si>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</si>
  <si>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</si>
  <si>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</si>
  <si>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</si>
  <si>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</si>
  <si>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</si>
  <si>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</si>
  <si>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</si>
  <si>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</si>
  <si>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</si>
  <si>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</si>
  <si>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</si>
  <si>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</si>
  <si>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</si>
  <si>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</si>
  <si>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</si>
  <si>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</si>
  <si>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</si>
  <si>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</si>
  <si>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</si>
  <si>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</si>
  <si>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</si>
  <si>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</si>
  <si>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</si>
  <si>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</si>
  <si>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</si>
  <si>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</si>
  <si>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</si>
  <si>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</si>
  <si>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</si>
  <si>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</si>
  <si>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</si>
  <si>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</si>
  <si>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</si>
  <si>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</si>
  <si>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</si>
  <si>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</si>
  <si>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</si>
  <si>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</si>
  <si>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</si>
  <si>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</si>
  <si>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</si>
  <si>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</si>
  <si>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</si>
  <si>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</si>
  <si>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</si>
  <si>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</si>
  <si>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</si>
  <si>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</si>
  <si>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</si>
  <si>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</si>
  <si>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</si>
  <si>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</si>
  <si>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</si>
  <si>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</si>
  <si>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</si>
  <si>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</si>
  <si>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</si>
  <si>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</si>
  <si>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</si>
  <si>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</si>
  <si>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</si>
  <si>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</si>
  <si>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</si>
  <si>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</si>
  <si>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</si>
  <si>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</si>
  <si>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</si>
  <si>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</si>
  <si>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</si>
  <si>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</si>
  <si>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</si>
  <si>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</si>
  <si>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</si>
  <si>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</si>
  <si>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</si>
  <si>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</si>
  <si>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</si>
  <si>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</si>
  <si>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</si>
  <si>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</si>
  <si>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</si>
  <si>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</si>
  <si>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</si>
  <si>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</si>
  <si>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</si>
  <si>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</si>
  <si>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</si>
  <si>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</si>
  <si>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</si>
  <si>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</si>
  <si>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</si>
  <si>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</si>
  <si>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</si>
  <si>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</si>
  <si>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</si>
  <si>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</si>
  <si>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</si>
  <si>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</si>
  <si>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</si>
  <si>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</si>
  <si>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</si>
  <si>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</si>
  <si>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</si>
  <si>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</si>
  <si>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</si>
  <si>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</si>
  <si>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</si>
  <si>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</si>
  <si>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</si>
  <si>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</si>
  <si>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</si>
  <si>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</si>
  <si>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</si>
  <si>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</si>
  <si>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</si>
  <si>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</si>
  <si>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</si>
  <si>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</si>
  <si>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</si>
  <si>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</si>
  <si>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</si>
  <si>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</si>
  <si>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</si>
  <si>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</si>
  <si>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</si>
  <si>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</si>
  <si>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</si>
  <si>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</si>
  <si>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</si>
  <si>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</si>
  <si>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</si>
  <si>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</si>
  <si>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</si>
  <si>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</si>
  <si>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</si>
  <si>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</si>
  <si>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</si>
  <si>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</si>
  <si>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</si>
  <si>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</si>
  <si>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</si>
  <si>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</si>
  <si>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</si>
  <si>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</si>
  <si>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</si>
  <si>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</si>
  <si>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</si>
  <si>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</si>
  <si>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</si>
  <si>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</si>
  <si>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</si>
  <si>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</si>
  <si>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</si>
  <si>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</si>
  <si>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</si>
  <si>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</si>
  <si>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</si>
  <si>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</si>
  <si>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</si>
  <si>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</si>
  <si>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</si>
  <si>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</si>
  <si>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</si>
  <si>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</si>
  <si>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</si>
  <si>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</si>
  <si>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</si>
  <si>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</si>
  <si>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</si>
  <si>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</si>
  <si>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</si>
  <si>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</si>
  <si>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</si>
  <si>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</si>
  <si>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</si>
  <si>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</si>
  <si>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</si>
  <si>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</si>
  <si>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</si>
  <si>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</si>
  <si>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</si>
  <si>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</si>
  <si>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</si>
  <si>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</si>
  <si>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</si>
  <si>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</si>
  <si>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</si>
  <si>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</si>
  <si>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</si>
  <si>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</si>
  <si>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</si>
  <si>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</si>
  <si>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</si>
  <si>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</si>
  <si>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</si>
  <si>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</si>
  <si>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</si>
  <si>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</si>
  <si>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</si>
  <si>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</si>
  <si>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</si>
  <si>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</si>
  <si>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</si>
  <si>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</si>
  <si>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</si>
  <si>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</si>
  <si>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</si>
  <si>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</si>
  <si>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</si>
  <si>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</si>
  <si>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</si>
  <si>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</si>
  <si>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</si>
  <si>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</si>
  <si>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</si>
  <si>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</si>
  <si>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</si>
  <si>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</si>
  <si>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</si>
  <si>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</si>
  <si>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</si>
  <si>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</si>
  <si>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</si>
  <si>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</si>
  <si>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</si>
  <si>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</si>
  <si>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</si>
  <si>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</si>
  <si>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</si>
  <si>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</si>
  <si>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</si>
  <si>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</si>
  <si>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</si>
  <si>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</si>
  <si>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</si>
  <si>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</si>
  <si>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</si>
  <si>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</si>
  <si>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</si>
  <si>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</si>
  <si>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</si>
  <si>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</si>
  <si>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</si>
  <si>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</si>
  <si>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</si>
  <si>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</si>
  <si>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</si>
  <si>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</si>
  <si>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</si>
  <si>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</si>
  <si>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</si>
  <si>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</si>
  <si>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</si>
  <si>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</si>
  <si>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</si>
  <si>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</si>
  <si>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</si>
  <si>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</si>
  <si>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</si>
  <si>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</si>
  <si>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</si>
  <si>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</si>
  <si>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</si>
  <si>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</si>
  <si>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</si>
  <si>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</si>
  <si>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</si>
  <si>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</si>
  <si>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</si>
  <si>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</si>
  <si>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</si>
  <si>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</si>
  <si>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</si>
  <si>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</si>
  <si>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</si>
  <si>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</si>
  <si>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</si>
  <si>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</si>
  <si>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</si>
  <si>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</si>
  <si>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</si>
  <si>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</si>
  <si>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</si>
  <si>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</si>
  <si>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</si>
  <si>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</si>
  <si>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</si>
  <si>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</si>
  <si>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</si>
  <si>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</si>
  <si>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</si>
  <si>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</si>
  <si>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</si>
  <si>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</si>
  <si>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</si>
  <si>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</si>
  <si>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</si>
  <si>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</si>
  <si>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</si>
  <si>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</si>
  <si>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</si>
  <si>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</si>
  <si>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</si>
  <si>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</si>
  <si>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</si>
  <si>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</si>
  <si>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</si>
  <si>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</si>
  <si>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</si>
  <si>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</si>
  <si>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</si>
  <si>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</si>
  <si>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</si>
  <si>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</si>
  <si>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</si>
  <si>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</si>
  <si>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</si>
  <si>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</si>
  <si>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</si>
  <si>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</si>
  <si>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</si>
  <si>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</si>
  <si>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</si>
  <si>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</si>
  <si>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</si>
  <si>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</si>
  <si>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</si>
  <si>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</si>
  <si>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</si>
  <si>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</si>
  <si>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</si>
  <si>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</si>
  <si>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</si>
  <si>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</si>
  <si>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</si>
  <si>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</si>
  <si>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</si>
  <si>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</si>
  <si>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</si>
  <si>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</si>
  <si>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</si>
  <si>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</si>
  <si>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</si>
  <si>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</si>
  <si>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</si>
  <si>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</si>
  <si>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</si>
  <si>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</si>
  <si>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</si>
  <si>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</si>
  <si>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</si>
  <si>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</si>
  <si>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</si>
  <si>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</si>
  <si>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</si>
  <si>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</si>
  <si>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</si>
  <si>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</si>
  <si>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</si>
  <si>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</si>
  <si>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</si>
  <si>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</si>
  <si>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</si>
  <si>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</si>
  <si>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</si>
  <si>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</si>
  <si>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</si>
  <si>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</si>
  <si>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</si>
  <si>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</si>
  <si>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</si>
  <si>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</si>
  <si>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</si>
  <si>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</si>
  <si>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</si>
  <si>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</si>
  <si>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</si>
  <si>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</si>
  <si>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</si>
  <si>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</si>
  <si>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</si>
  <si>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</si>
  <si>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</si>
  <si>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</si>
  <si>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</si>
  <si>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</si>
  <si>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</si>
  <si>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</si>
  <si>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</si>
  <si>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</si>
  <si>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</si>
  <si>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</si>
  <si>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</si>
  <si>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</si>
  <si>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</si>
  <si>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</si>
  <si>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</si>
  <si>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</si>
  <si>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</si>
  <si>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</si>
  <si>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</si>
  <si>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</si>
  <si>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</si>
  <si>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</si>
  <si>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</si>
  <si>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</si>
  <si>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</si>
  <si>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</si>
  <si>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</si>
  <si>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</si>
  <si>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</si>
  <si>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</si>
  <si>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</si>
  <si>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</si>
  <si>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</si>
  <si>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</si>
  <si>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</si>
  <si>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</si>
  <si>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</si>
  <si>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</si>
  <si>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</si>
  <si>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</si>
  <si>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</si>
  <si>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</si>
  <si>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</si>
  <si>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</si>
  <si>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</si>
  <si>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</si>
  <si>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</si>
  <si>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</si>
  <si>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</si>
  <si>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</si>
  <si>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</si>
  <si>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</si>
  <si>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</si>
  <si>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</si>
  <si>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</si>
  <si>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</si>
  <si>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</si>
  <si>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</si>
  <si>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</si>
  <si>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</si>
  <si>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</si>
  <si>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</si>
  <si>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</si>
  <si>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</si>
  <si>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</si>
  <si>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</si>
  <si>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</si>
  <si>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</si>
  <si>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</si>
  <si>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</si>
  <si>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</si>
  <si>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</si>
  <si>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</si>
  <si>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</si>
  <si>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</si>
  <si>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</si>
  <si>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</si>
  <si>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</si>
  <si>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</si>
  <si>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</si>
  <si>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</si>
  <si>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</si>
  <si>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</si>
  <si>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</si>
  <si>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</si>
  <si>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</si>
  <si>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</si>
  <si>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</si>
  <si>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</si>
  <si>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</si>
  <si>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</si>
  <si>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</si>
  <si>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</si>
  <si>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</si>
  <si>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</si>
  <si>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</si>
  <si>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</si>
  <si>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</si>
  <si>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</si>
  <si>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</si>
  <si>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</si>
  <si>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</si>
  <si>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</si>
  <si>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</si>
  <si>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</si>
  <si>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</si>
  <si>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</si>
  <si>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</si>
  <si>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</si>
  <si>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</si>
  <si>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</si>
  <si>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</si>
  <si>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</si>
  <si>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</si>
  <si>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</si>
  <si>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</si>
  <si>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</si>
  <si>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</si>
  <si>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</si>
  <si>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</si>
  <si>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</si>
  <si>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</si>
  <si>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</si>
  <si>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</si>
  <si>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</si>
  <si>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</si>
  <si>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</si>
  <si>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</si>
  <si>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</si>
  <si>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</si>
  <si>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</si>
  <si>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</si>
  <si>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</si>
  <si>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</si>
  <si>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</si>
  <si>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</si>
  <si>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</si>
  <si>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</si>
  <si>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</si>
  <si>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</si>
  <si>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</si>
  <si>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</si>
  <si>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</si>
  <si>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</si>
  <si>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</si>
  <si>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</si>
  <si>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</si>
  <si>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</si>
  <si>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</si>
  <si>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</si>
  <si>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</si>
  <si>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</si>
  <si>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</si>
  <si>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</si>
  <si>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</si>
  <si>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</si>
  <si>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</si>
  <si>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</si>
  <si>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</si>
  <si>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</si>
  <si>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</si>
  <si>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</si>
  <si>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</si>
  <si>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</si>
  <si>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</si>
  <si>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</si>
  <si>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</si>
  <si>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</si>
  <si>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</si>
  <si>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</si>
  <si>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</si>
  <si>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</si>
  <si>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</si>
  <si>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</si>
  <si>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</si>
  <si>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</si>
  <si>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</si>
  <si>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</si>
  <si>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</si>
  <si>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</si>
  <si>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</si>
  <si>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</si>
  <si>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</si>
  <si>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</si>
  <si>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</si>
  <si>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</si>
  <si>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</si>
  <si>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</si>
  <si>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</si>
  <si>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</si>
  <si>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</si>
  <si>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</si>
  <si>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</si>
  <si>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</si>
  <si>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</si>
  <si>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</si>
  <si>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</si>
  <si>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</si>
  <si>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</si>
  <si>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</si>
  <si>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</si>
  <si>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</si>
  <si>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</si>
  <si>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</si>
  <si>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</si>
  <si>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</si>
  <si>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</si>
  <si>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</si>
  <si>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</si>
  <si>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</si>
  <si>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</si>
  <si>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</si>
  <si>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</si>
  <si>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</si>
  <si>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</si>
  <si>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</si>
  <si>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</si>
  <si>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</si>
  <si>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</si>
  <si>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</si>
  <si>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</si>
  <si>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</si>
  <si>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</si>
  <si>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</si>
  <si>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</si>
  <si>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</si>
  <si>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</si>
  <si>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</si>
  <si>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</si>
  <si>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</si>
  <si>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</si>
  <si>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</si>
  <si>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</si>
  <si>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</si>
  <si>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</si>
  <si>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</si>
  <si>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</si>
  <si>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</si>
  <si>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</si>
  <si>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</si>
  <si>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</si>
  <si>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</si>
  <si>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</si>
  <si>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</si>
  <si>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</si>
  <si>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</si>
  <si>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</si>
  <si>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</si>
  <si>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</si>
  <si>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</si>
  <si>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</si>
  <si>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</si>
  <si>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</si>
  <si>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</si>
  <si>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</si>
  <si>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</si>
  <si>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</si>
  <si>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</si>
  <si>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</si>
  <si>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</si>
  <si>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</si>
  <si>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</si>
  <si>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</si>
  <si>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</si>
  <si>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</si>
  <si>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</si>
  <si>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</si>
  <si>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</si>
  <si>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</si>
  <si>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</si>
  <si>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</si>
  <si>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</si>
  <si>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</si>
  <si>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</si>
  <si>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</si>
  <si>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</si>
  <si>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</si>
  <si>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</si>
  <si>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</si>
  <si>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</si>
  <si>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</si>
  <si>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</si>
  <si>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</si>
  <si>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</si>
  <si>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</si>
  <si>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</si>
  <si>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</si>
  <si>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</si>
  <si>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</si>
  <si>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</si>
  <si>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</si>
  <si>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</si>
  <si>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</si>
  <si>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</si>
  <si>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</si>
  <si>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</si>
  <si>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</si>
  <si>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</si>
  <si>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</si>
  <si>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</si>
  <si>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</si>
  <si>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</si>
  <si>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</si>
  <si>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</si>
  <si>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</si>
  <si>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</si>
  <si>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</si>
  <si>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</si>
  <si>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</si>
  <si>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</si>
  <si>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</si>
  <si>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</si>
  <si>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</si>
  <si>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</si>
  <si>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</si>
  <si>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</si>
  <si>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</si>
  <si>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</si>
  <si>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</si>
  <si>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</si>
  <si>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</si>
  <si>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</si>
  <si>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</si>
  <si>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</si>
  <si>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</si>
  <si>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</si>
  <si>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</si>
  <si>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</si>
  <si>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</si>
  <si>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</si>
  <si>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</si>
  <si>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</si>
  <si>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</si>
  <si>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</si>
  <si>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</si>
  <si>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</si>
  <si>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</si>
  <si>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</si>
  <si>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</si>
  <si>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</si>
  <si>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</si>
  <si>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</si>
  <si>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</si>
  <si>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</si>
  <si>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</si>
  <si>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</si>
  <si>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</si>
  <si>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</si>
  <si>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</si>
  <si>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</si>
  <si>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</si>
  <si>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</si>
  <si>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</si>
  <si>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</si>
  <si>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</si>
  <si>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</si>
  <si>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</si>
  <si>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</si>
  <si>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</si>
  <si>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</si>
  <si>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</si>
  <si>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</si>
  <si>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</si>
  <si>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</si>
  <si>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</si>
  <si>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</si>
  <si>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</si>
  <si>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</si>
  <si>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</si>
  <si>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</si>
  <si>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</si>
  <si>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</si>
  <si>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</si>
  <si>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</si>
  <si>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</si>
  <si>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</si>
  <si>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</si>
  <si>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</si>
  <si>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</si>
  <si>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</si>
  <si>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</si>
  <si>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</si>
  <si>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</si>
  <si>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</si>
  <si>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</si>
  <si>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</si>
  <si>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</si>
  <si>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</si>
  <si>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</si>
  <si>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</si>
  <si>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</si>
  <si>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</si>
  <si>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</si>
  <si>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</si>
  <si>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</si>
  <si>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</si>
  <si>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</si>
  <si>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</si>
  <si>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</si>
  <si>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</si>
  <si>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</si>
  <si>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</si>
  <si>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</si>
  <si>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</si>
  <si>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</si>
  <si>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</si>
  <si>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</si>
  <si>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</si>
  <si>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</si>
  <si>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</si>
  <si>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</si>
  <si>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</si>
  <si>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</si>
  <si>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</si>
  <si>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</si>
  <si>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</si>
  <si>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</si>
  <si>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</si>
  <si>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</si>
  <si>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</si>
  <si>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</si>
  <si>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</si>
  <si>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</si>
  <si>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</si>
  <si>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</si>
  <si>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</si>
  <si>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</si>
  <si>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</si>
  <si>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</si>
  <si>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</si>
  <si>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</si>
  <si>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</si>
  <si>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</si>
  <si>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</si>
  <si>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</si>
  <si>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</si>
  <si>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</si>
  <si>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</si>
  <si>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</si>
  <si>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</si>
  <si>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</si>
  <si>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</si>
  <si>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</si>
  <si>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</si>
  <si>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</si>
  <si>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</si>
  <si>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</si>
  <si>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</si>
  <si>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</si>
  <si>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</si>
  <si>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</si>
  <si>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</si>
  <si>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</si>
  <si>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</si>
  <si>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</si>
  <si>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</si>
  <si>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</si>
  <si>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</si>
  <si>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</si>
  <si>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</si>
  <si>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</si>
  <si>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</si>
  <si>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</si>
  <si>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</si>
  <si>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</si>
  <si>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</si>
  <si>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</si>
  <si>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</si>
  <si>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</si>
  <si>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</si>
  <si>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</si>
  <si>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</si>
  <si>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</si>
  <si>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</si>
  <si>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</si>
  <si>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</si>
  <si>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</si>
  <si>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</si>
  <si>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</si>
  <si>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</si>
  <si>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</si>
  <si>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</si>
  <si>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</si>
  <si>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</si>
  <si>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</si>
  <si>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</si>
  <si>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</si>
  <si>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</si>
  <si>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</si>
  <si>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</si>
  <si>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</si>
  <si>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</si>
  <si>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</si>
  <si>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</si>
  <si>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</si>
  <si>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</si>
  <si>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</si>
  <si>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</si>
  <si>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</si>
  <si>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</si>
  <si>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</si>
  <si>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</si>
  <si>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</si>
  <si>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</si>
  <si>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</si>
  <si>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</si>
  <si>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</si>
  <si>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</si>
  <si>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</si>
  <si>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</si>
  <si>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</si>
  <si>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</si>
  <si>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</si>
  <si>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</si>
  <si>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</si>
  <si>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</si>
  <si>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</si>
  <si>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</si>
  <si>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</si>
  <si>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</si>
  <si>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</si>
  <si>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</si>
  <si>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</si>
  <si>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</si>
  <si>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</si>
  <si>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</si>
  <si>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</si>
  <si>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</si>
  <si>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</si>
  <si>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</si>
  <si>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</si>
  <si>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</si>
  <si>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</si>
  <si>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</si>
  <si>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</si>
  <si>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</si>
  <si>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</si>
  <si>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</si>
  <si>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</si>
  <si>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</si>
  <si>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</si>
  <si>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</si>
  <si>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</si>
  <si>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</si>
  <si>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</si>
  <si>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</si>
  <si>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</si>
  <si>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</si>
  <si>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</si>
  <si>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</si>
  <si>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</si>
  <si>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</si>
  <si>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</si>
  <si>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</si>
  <si>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</si>
  <si>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</si>
  <si>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</si>
  <si>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</si>
  <si>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</si>
  <si>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</si>
  <si>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</si>
  <si>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</si>
  <si>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</si>
  <si>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</si>
  <si>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</si>
  <si>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</si>
  <si>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</si>
  <si>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</si>
  <si>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</si>
  <si>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</si>
  <si>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</si>
  <si>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</si>
  <si>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</si>
  <si>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</si>
  <si>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</si>
  <si>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</si>
  <si>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</si>
  <si>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</si>
  <si>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</si>
  <si>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</si>
  <si>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</si>
  <si>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</si>
  <si>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</si>
  <si>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</si>
  <si>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</si>
  <si>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</si>
  <si>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</si>
  <si>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</si>
  <si>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</si>
  <si>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</si>
  <si>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</si>
  <si>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</si>
  <si>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</si>
  <si>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</si>
  <si>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</si>
  <si>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</si>
  <si>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</si>
  <si>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</si>
  <si>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</si>
  <si>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</si>
  <si>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</si>
  <si>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</si>
  <si>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</si>
  <si>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</si>
  <si>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</si>
  <si>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</si>
  <si>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</si>
  <si>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</si>
  <si>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</si>
  <si>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</si>
  <si>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</si>
  <si>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</si>
  <si>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</si>
  <si>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</si>
  <si>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</si>
  <si>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</si>
  <si>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</si>
  <si>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</si>
  <si>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</si>
  <si>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</si>
  <si>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</si>
  <si>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</si>
  <si>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</si>
  <si>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</si>
  <si>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</si>
  <si>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</si>
  <si>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</si>
  <si>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</si>
  <si>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</si>
  <si>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</si>
  <si>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</si>
  <si>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</si>
  <si>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</si>
  <si>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</si>
  <si>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</si>
  <si>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</si>
  <si>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</si>
  <si>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</si>
  <si>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</si>
  <si>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</si>
  <si>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</si>
  <si>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</si>
  <si>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</si>
  <si>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</si>
  <si>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</si>
  <si>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</si>
  <si>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</si>
  <si>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</si>
  <si>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</si>
  <si>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</si>
  <si>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</si>
  <si>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</si>
  <si>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</si>
  <si>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</si>
  <si>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</si>
  <si>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</si>
  <si>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</si>
  <si>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</si>
  <si>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</si>
  <si>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</si>
  <si>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</si>
  <si>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</si>
  <si>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</si>
  <si>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</si>
  <si>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</si>
  <si>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</si>
  <si>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</si>
  <si>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</si>
  <si>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</si>
  <si>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</si>
  <si>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</si>
  <si>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</si>
  <si>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</si>
  <si>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</si>
  <si>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</si>
  <si>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</si>
  <si>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</si>
  <si>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</si>
  <si>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</si>
  <si>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</si>
  <si>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</si>
  <si>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</si>
  <si>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</si>
  <si>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</si>
  <si>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</si>
  <si>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</si>
  <si>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</si>
  <si>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</si>
  <si>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</si>
  <si>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</si>
  <si>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</si>
  <si>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</si>
  <si>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</si>
  <si>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</si>
  <si>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</si>
  <si>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</si>
  <si>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</si>
  <si>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</si>
  <si>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</si>
  <si>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</si>
  <si>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</si>
  <si>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</si>
  <si>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</si>
  <si>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</si>
  <si>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</si>
  <si>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</si>
  <si>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</si>
  <si>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</si>
  <si>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</si>
  <si>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</si>
  <si>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</si>
  <si>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</si>
  <si>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</si>
  <si>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</si>
  <si>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</si>
  <si>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</si>
  <si>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</si>
  <si>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</si>
  <si>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</si>
  <si>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</si>
  <si>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</si>
  <si>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</si>
  <si>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</si>
  <si>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</si>
  <si>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</si>
  <si>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</si>
  <si>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</si>
  <si>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</si>
  <si>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</si>
  <si>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</si>
  <si>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</si>
  <si>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</si>
  <si>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</si>
  <si>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</si>
  <si>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</si>
  <si>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</si>
  <si>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</si>
  <si>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</si>
  <si>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</si>
  <si>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</si>
  <si>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</si>
  <si>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</si>
  <si>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</si>
  <si>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</si>
  <si>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</si>
  <si>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</si>
  <si>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</si>
  <si>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</si>
  <si>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</si>
  <si>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</si>
  <si>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</si>
  <si>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</si>
  <si>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</si>
  <si>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</si>
  <si>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</si>
  <si>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</si>
  <si>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</si>
  <si>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</si>
  <si>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</si>
  <si>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</si>
  <si>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</si>
  <si>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</si>
  <si>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</si>
  <si>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</si>
  <si>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</si>
  <si>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</si>
  <si>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</si>
  <si>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</si>
  <si>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</si>
  <si>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</si>
  <si>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</si>
  <si>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</si>
  <si>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</si>
  <si>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</si>
  <si>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</si>
  <si>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</si>
  <si>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</si>
  <si>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</si>
  <si>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</si>
  <si>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</si>
  <si>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</si>
  <si>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</si>
  <si>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</si>
  <si>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</si>
  <si>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</si>
  <si>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</si>
  <si>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</si>
  <si>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</si>
  <si>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</si>
  <si>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</si>
  <si>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</si>
  <si>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</si>
  <si>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</si>
  <si>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</si>
  <si>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</si>
  <si>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</si>
  <si>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</si>
  <si>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</si>
  <si>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</si>
  <si>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</si>
  <si>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</si>
  <si>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</si>
  <si>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</si>
  <si>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</si>
  <si>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</si>
  <si>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</si>
  <si>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</si>
  <si>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</si>
  <si>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</si>
  <si>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</si>
  <si>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</si>
  <si>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</si>
  <si>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</si>
  <si>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</si>
  <si>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</si>
  <si>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</si>
  <si>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</si>
  <si>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</si>
  <si>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</si>
  <si>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</si>
  <si>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</si>
  <si>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</si>
  <si>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</si>
  <si>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</si>
  <si>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</si>
  <si>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</si>
  <si>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</si>
  <si>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</si>
  <si>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</si>
  <si>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</si>
  <si>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</si>
  <si>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</si>
  <si>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</si>
  <si>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</si>
  <si>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</si>
  <si>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</si>
  <si>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</si>
  <si>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</si>
  <si>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</si>
  <si>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</si>
  <si>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</si>
  <si>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</si>
  <si>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</si>
  <si>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</si>
  <si>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</si>
  <si>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</si>
  <si>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</si>
  <si>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</si>
  <si>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</si>
  <si>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</si>
  <si>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</si>
  <si>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</si>
  <si>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</si>
  <si>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</si>
  <si>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</si>
  <si>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</si>
  <si>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</si>
  <si>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</si>
  <si>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</si>
  <si>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</si>
  <si>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</si>
  <si>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</si>
  <si>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</si>
  <si>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</si>
  <si>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</si>
  <si>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</si>
  <si>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</si>
  <si>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</si>
  <si>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</si>
  <si>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</si>
  <si>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</si>
  <si>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</si>
  <si>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</si>
  <si>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</si>
  <si>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</si>
  <si>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</si>
  <si>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</si>
  <si>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</si>
  <si>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</si>
  <si>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</si>
  <si>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</si>
  <si>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</si>
  <si>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</si>
  <si>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</si>
  <si>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</si>
  <si>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</si>
  <si>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</si>
  <si>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</si>
  <si>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</si>
  <si>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</si>
  <si>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</si>
  <si>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</si>
  <si>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</si>
  <si>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</si>
  <si>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</si>
  <si>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</si>
  <si>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</si>
  <si>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</si>
  <si>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</si>
  <si>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</si>
  <si>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</si>
  <si>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</si>
  <si>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</si>
  <si>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</si>
  <si>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</si>
  <si>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</si>
  <si>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</si>
  <si>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</si>
  <si>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</si>
  <si>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</si>
  <si>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</si>
  <si>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</si>
  <si>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</si>
  <si>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</si>
  <si>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</si>
  <si>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</si>
  <si>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</si>
  <si>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</si>
  <si>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</si>
  <si>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</si>
  <si>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</si>
  <si>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</si>
  <si>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</si>
  <si>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</si>
  <si>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</si>
  <si>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</si>
  <si>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</si>
  <si>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</si>
  <si>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</si>
  <si>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</si>
  <si>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</si>
  <si>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</si>
  <si>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</si>
  <si>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</si>
  <si>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</si>
  <si>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</si>
  <si>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</si>
  <si>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</si>
  <si>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</si>
  <si>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</si>
  <si>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</si>
  <si>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</si>
  <si>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</si>
  <si>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</si>
  <si>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</si>
  <si>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</si>
  <si>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</si>
  <si>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</si>
  <si>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</si>
  <si>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</si>
  <si>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</si>
  <si>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</si>
  <si>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</si>
  <si>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</si>
  <si>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</si>
  <si>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</si>
  <si>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</si>
  <si>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</si>
  <si>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</si>
  <si>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</si>
  <si>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</si>
  <si>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</si>
  <si>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</si>
  <si>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</si>
  <si>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</si>
  <si>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</si>
  <si>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</si>
  <si>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</si>
  <si>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</si>
  <si>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</si>
  <si>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</si>
  <si>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</si>
  <si>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</si>
  <si>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</si>
  <si>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</si>
  <si>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</si>
  <si>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</si>
  <si>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</si>
  <si>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</si>
  <si>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</si>
  <si>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</si>
  <si>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</si>
  <si>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</si>
  <si>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</si>
  <si>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</si>
  <si>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</si>
  <si>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</si>
  <si>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</si>
  <si>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</si>
  <si>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</si>
  <si>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</si>
  <si>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</si>
  <si>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</si>
  <si>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</si>
  <si>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</si>
  <si>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</si>
  <si>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</si>
  <si>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</si>
  <si>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</si>
  <si>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</si>
  <si>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</si>
  <si>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</si>
  <si>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</si>
  <si>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</si>
  <si>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</si>
  <si>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</si>
  <si>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</si>
  <si>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</si>
  <si>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</si>
  <si>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</si>
  <si>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</si>
  <si>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</si>
  <si>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</si>
  <si>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</si>
  <si>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</si>
  <si>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</si>
  <si>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</si>
  <si>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</si>
  <si>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</si>
  <si>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</si>
  <si>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</si>
  <si>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</si>
  <si>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</si>
  <si>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</si>
  <si>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</si>
  <si>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</si>
  <si>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</si>
  <si>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</si>
  <si>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</si>
  <si>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</si>
  <si>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</si>
  <si>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</si>
  <si>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</si>
  <si>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</si>
  <si>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</si>
  <si>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</si>
  <si>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</si>
  <si>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</si>
  <si>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</si>
  <si>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</si>
  <si>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</si>
  <si>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</si>
  <si>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</si>
  <si>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</si>
  <si>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</si>
  <si>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</si>
  <si>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</si>
  <si>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</si>
  <si>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</si>
  <si>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</si>
  <si>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</si>
  <si>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</si>
  <si>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</si>
  <si>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</si>
  <si>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</si>
  <si>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</si>
  <si>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</si>
  <si>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</si>
  <si>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</si>
  <si>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</si>
  <si>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</si>
  <si>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</si>
  <si>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</si>
  <si>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</si>
  <si>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</si>
  <si>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</si>
  <si>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</si>
  <si>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</si>
  <si>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</si>
  <si>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</si>
  <si>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</si>
  <si>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</si>
  <si>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</si>
  <si>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</si>
  <si>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</si>
  <si>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</si>
  <si>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</si>
  <si>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</si>
  <si>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</si>
  <si>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</si>
  <si>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</si>
  <si>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</si>
  <si>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</si>
  <si>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</si>
  <si>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</si>
  <si>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</si>
  <si>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</si>
  <si>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</si>
  <si>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</si>
  <si>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</si>
  <si>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</si>
  <si>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</si>
  <si>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</si>
  <si>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</si>
  <si>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</si>
  <si>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</si>
  <si>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</si>
  <si>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</si>
  <si>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</si>
  <si>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</si>
  <si>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</si>
  <si>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</si>
  <si>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</si>
  <si>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</si>
  <si>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</si>
  <si>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</si>
  <si>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</si>
  <si>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</si>
  <si>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</si>
  <si>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</si>
  <si>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</si>
  <si>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</si>
  <si>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</si>
  <si>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</si>
  <si>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</si>
  <si>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</si>
  <si>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</si>
  <si>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</si>
  <si>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</si>
  <si>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</si>
  <si>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</si>
  <si>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</si>
  <si>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</si>
  <si>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</si>
  <si>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</si>
  <si>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</si>
  <si>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</si>
  <si>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</si>
  <si>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</si>
  <si>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</si>
  <si>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</si>
  <si>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</si>
  <si>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</si>
  <si>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</si>
  <si>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</si>
  <si>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</si>
  <si>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</si>
  <si>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</si>
  <si>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</si>
  <si>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</si>
  <si>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</si>
  <si>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</si>
  <si>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</si>
  <si>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</si>
  <si>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</si>
  <si>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</si>
  <si>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</si>
  <si>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</si>
  <si>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</si>
  <si>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</si>
  <si>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</si>
  <si>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</si>
  <si>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</si>
  <si>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</si>
  <si>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</si>
  <si>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</si>
  <si>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</si>
  <si>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</si>
  <si>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</si>
  <si>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</si>
  <si>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</si>
  <si>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</si>
  <si>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</si>
  <si>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</si>
  <si>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</si>
  <si>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</si>
  <si>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</si>
  <si>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</si>
  <si>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</si>
  <si>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</si>
  <si>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</si>
  <si>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</si>
  <si>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</si>
  <si>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</si>
  <si>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</si>
  <si>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</si>
  <si>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</si>
  <si>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</si>
  <si>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</si>
  <si>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</si>
  <si>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</si>
  <si>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</si>
  <si>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</si>
  <si>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</si>
  <si>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</si>
  <si>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</si>
  <si>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</si>
  <si>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</si>
  <si>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</si>
  <si>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</si>
  <si>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</si>
  <si>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</si>
  <si>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</si>
  <si>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</si>
  <si>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</si>
  <si>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</si>
  <si>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</si>
  <si>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</si>
  <si>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</si>
  <si>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</si>
  <si>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</si>
  <si>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</si>
  <si>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</si>
  <si>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</si>
  <si>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</si>
  <si>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</si>
  <si>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</si>
  <si>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</si>
  <si>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</si>
  <si>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</si>
  <si>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</si>
  <si>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</si>
  <si>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</si>
  <si>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</si>
  <si>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</si>
  <si>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</si>
  <si>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</si>
  <si>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</si>
  <si>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</si>
  <si>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</si>
  <si>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</si>
  <si>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</si>
  <si>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</si>
  <si>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</si>
  <si>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</si>
  <si>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</si>
  <si>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</si>
  <si>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</si>
  <si>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</si>
  <si>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</si>
  <si>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</si>
  <si>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</si>
  <si>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</si>
  <si>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</si>
  <si>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</si>
  <si>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</si>
  <si>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</si>
  <si>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</si>
  <si>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</si>
  <si>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</si>
  <si>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</si>
  <si>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</si>
  <si>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</si>
  <si>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</si>
  <si>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</si>
  <si>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</si>
  <si>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</si>
  <si>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</si>
  <si>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</si>
  <si>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</si>
  <si>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</si>
  <si>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</si>
  <si>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</si>
  <si>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</si>
  <si>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</si>
  <si>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</si>
  <si>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</si>
  <si>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</si>
  <si>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</si>
  <si>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</si>
  <si>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</si>
  <si>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</si>
  <si>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</si>
  <si>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</si>
  <si>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</si>
  <si>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</si>
  <si>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</si>
  <si>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</si>
  <si>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</si>
  <si>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</si>
  <si>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</si>
  <si>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</si>
  <si>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</si>
  <si>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</si>
  <si>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</si>
  <si>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</si>
  <si>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</si>
  <si>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</si>
  <si>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</si>
  <si>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</si>
  <si>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</si>
  <si>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</si>
  <si>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</si>
  <si>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</si>
  <si>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</si>
  <si>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</si>
  <si>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</si>
  <si>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</si>
  <si>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</si>
  <si>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</si>
  <si>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</si>
  <si>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</si>
  <si>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</si>
  <si>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</si>
  <si>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</si>
  <si>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</si>
  <si>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</si>
  <si>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</si>
  <si>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</si>
  <si>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</si>
  <si>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</si>
  <si>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</si>
  <si>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</si>
  <si>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</si>
  <si>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</si>
  <si>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</si>
  <si>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</si>
  <si>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</si>
  <si>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</si>
  <si>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</si>
  <si>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</si>
  <si>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</si>
  <si>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</si>
  <si>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</si>
  <si>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</si>
  <si>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</si>
  <si>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</si>
  <si>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</si>
  <si>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</si>
  <si>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</si>
  <si>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</si>
  <si>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</si>
  <si>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</si>
  <si>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</si>
  <si>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</si>
  <si>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</si>
  <si>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</si>
  <si>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</si>
  <si>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</si>
  <si>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</si>
  <si>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</si>
  <si>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</si>
  <si>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</si>
  <si>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</si>
  <si>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</si>
  <si>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</si>
  <si>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</si>
  <si>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</si>
  <si>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</si>
  <si>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</si>
  <si>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</si>
  <si>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</si>
  <si>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</si>
  <si>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</si>
  <si>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</si>
  <si>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</si>
  <si>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</si>
  <si>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</si>
  <si>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</si>
  <si>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</si>
  <si>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</si>
  <si>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</si>
  <si>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</si>
  <si>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</si>
  <si>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</si>
  <si>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</si>
  <si>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</si>
  <si>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</si>
  <si>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</si>
  <si>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</si>
  <si>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</si>
  <si>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</si>
  <si>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</si>
  <si>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</si>
  <si>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</si>
  <si>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</si>
  <si>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</si>
  <si>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</si>
  <si>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</si>
  <si>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</si>
  <si>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</si>
  <si>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</si>
  <si>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</si>
  <si>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</si>
  <si>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</si>
  <si>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</si>
  <si>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</si>
  <si>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</si>
  <si>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</si>
  <si>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</si>
  <si>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</si>
  <si>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</si>
  <si>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</si>
  <si>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</si>
  <si>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</si>
  <si>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</si>
  <si>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</si>
  <si>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</si>
  <si>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</si>
  <si>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</si>
  <si>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</si>
  <si>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</si>
  <si>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</si>
  <si>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</si>
  <si>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</si>
  <si>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</si>
  <si>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</si>
  <si>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</si>
  <si>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</si>
  <si>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</si>
  <si>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</si>
  <si>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</si>
  <si>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</si>
  <si>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</si>
  <si>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</si>
  <si>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</si>
  <si>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</si>
  <si>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</si>
  <si>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</si>
  <si>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</si>
  <si>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</si>
  <si>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</si>
  <si>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</si>
  <si>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</si>
  <si>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</si>
  <si>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</si>
  <si>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</si>
  <si>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</si>
  <si>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</si>
  <si>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</si>
  <si>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</si>
  <si>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</si>
  <si>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</si>
  <si>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</si>
  <si>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</si>
  <si>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</si>
  <si>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</si>
  <si>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</si>
  <si>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</si>
  <si>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</si>
  <si>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</si>
  <si>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</si>
  <si>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</si>
  <si>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</si>
  <si>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</si>
  <si>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</si>
  <si>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</si>
  <si>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</si>
  <si>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</si>
  <si>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</si>
  <si>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</si>
  <si>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</si>
  <si>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</si>
  <si>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</si>
  <si>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</si>
  <si>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</si>
  <si>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</si>
  <si>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</si>
  <si>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</si>
  <si>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</si>
  <si>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</si>
  <si>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</si>
  <si>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</si>
  <si>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</si>
  <si>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</si>
  <si>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</si>
  <si>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</si>
  <si>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</si>
  <si>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</si>
  <si>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</si>
  <si>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</si>
  <si>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</si>
  <si>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</si>
  <si>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</si>
  <si>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</si>
  <si>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</si>
  <si>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</si>
  <si>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</si>
  <si>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</si>
  <si>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</si>
  <si>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</si>
  <si>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</si>
  <si>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</si>
  <si>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</si>
  <si>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</si>
  <si>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</si>
  <si>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</si>
  <si>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</si>
  <si>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</si>
  <si>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</si>
  <si>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</si>
  <si>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</si>
  <si>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</si>
  <si>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</si>
  <si>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</si>
  <si>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</si>
  <si>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</si>
  <si>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</si>
  <si>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</si>
  <si>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</si>
  <si>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</si>
  <si>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</si>
  <si>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</si>
  <si>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</si>
  <si>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</si>
  <si>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</si>
  <si>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</si>
  <si>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</si>
  <si>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</si>
  <si>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</si>
  <si>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</si>
  <si>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</si>
  <si>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</si>
  <si>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</si>
  <si>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</si>
  <si>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</si>
  <si>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</si>
  <si>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</si>
  <si>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</si>
  <si>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</si>
  <si>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</si>
  <si>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</si>
  <si>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</si>
  <si>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</si>
  <si>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</si>
  <si>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</si>
  <si>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</si>
  <si>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</si>
  <si>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</si>
  <si>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</si>
  <si>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</si>
  <si>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</si>
  <si>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</si>
  <si>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</si>
  <si>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</si>
  <si>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</si>
  <si>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</si>
  <si>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</si>
  <si>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</si>
  <si>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</si>
  <si>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</si>
  <si>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</si>
  <si>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</si>
  <si>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</si>
  <si>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</si>
  <si>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</si>
  <si>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</si>
  <si>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</si>
  <si>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</si>
  <si>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</si>
  <si>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</si>
  <si>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</si>
  <si>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</si>
  <si>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</si>
  <si>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</si>
  <si>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</si>
  <si>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</si>
  <si>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</si>
  <si>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</si>
  <si>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</si>
  <si>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</si>
  <si>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</si>
  <si>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</si>
  <si>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</si>
  <si>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</si>
  <si>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</si>
  <si>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</si>
  <si>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</si>
  <si>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</si>
  <si>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</si>
  <si>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</si>
  <si>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</si>
  <si>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</si>
  <si>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</si>
  <si>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</si>
  <si>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</si>
  <si>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</si>
  <si>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</si>
  <si>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</si>
  <si>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</si>
  <si>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</si>
  <si>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</si>
  <si>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</si>
  <si>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</si>
  <si>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</si>
  <si>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</si>
  <si>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</si>
  <si>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</si>
  <si>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</si>
  <si>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</si>
  <si>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</si>
  <si>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</si>
  <si>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</si>
  <si>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</si>
  <si>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</si>
  <si>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</si>
  <si>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</si>
  <si>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</si>
  <si>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</si>
  <si>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</si>
  <si>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</si>
  <si>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</si>
  <si>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</si>
  <si>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</si>
  <si>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</si>
  <si>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</si>
  <si>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</si>
  <si>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</si>
  <si>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</si>
  <si>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</si>
  <si>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</si>
  <si>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</si>
  <si>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</si>
  <si>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</si>
  <si>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</si>
  <si>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</si>
  <si>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</si>
  <si>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</si>
  <si>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</si>
  <si>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</si>
  <si>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</si>
  <si>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</si>
  <si>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</si>
  <si>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</si>
  <si>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</si>
  <si>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</si>
  <si>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</si>
  <si>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</si>
  <si>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</si>
  <si>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</si>
  <si>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</si>
  <si>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</si>
  <si>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</si>
  <si>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</si>
  <si>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</si>
  <si>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</si>
  <si>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</si>
  <si>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</si>
  <si>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</si>
  <si>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</si>
  <si>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</si>
  <si>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</si>
  <si>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</si>
  <si>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</si>
  <si>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</si>
  <si>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</si>
  <si>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</si>
  <si>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</si>
  <si>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</si>
  <si>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</si>
  <si>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</si>
  <si>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</si>
  <si>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</si>
  <si>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</si>
  <si>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</si>
  <si>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</si>
  <si>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</si>
  <si>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</si>
  <si>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</si>
  <si>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</si>
  <si>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</si>
  <si>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</si>
  <si>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</si>
  <si>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</si>
  <si>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</si>
  <si>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</si>
  <si>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</si>
  <si>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</si>
  <si>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</si>
  <si>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</si>
  <si>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</si>
  <si>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</si>
  <si>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</si>
  <si>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</si>
  <si>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</si>
  <si>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</si>
  <si>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</si>
  <si>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</si>
  <si>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</si>
  <si>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</si>
  <si>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</si>
  <si>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</si>
  <si>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</si>
  <si>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</si>
  <si>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</si>
  <si>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</si>
  <si>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</si>
  <si>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</si>
  <si>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</si>
  <si>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</si>
  <si>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</si>
  <si>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</si>
  <si>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</si>
  <si>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</si>
  <si>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</si>
  <si>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</si>
  <si>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</si>
  <si>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</si>
  <si>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</si>
  <si>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</si>
  <si>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</si>
  <si>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</si>
  <si>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</si>
  <si>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</si>
  <si>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</si>
  <si>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</si>
  <si>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</si>
  <si>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</si>
  <si>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</si>
  <si>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</si>
  <si>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</si>
  <si>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</si>
  <si>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</si>
  <si>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</si>
  <si>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</si>
  <si>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</si>
  <si>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</si>
  <si>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</si>
  <si>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</si>
  <si>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</si>
  <si>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</si>
  <si>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</si>
  <si>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</si>
  <si>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</si>
  <si>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</si>
  <si>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</si>
  <si>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</si>
  <si>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</si>
  <si>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</si>
  <si>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</si>
  <si>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</si>
  <si>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</si>
  <si>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</si>
  <si>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</si>
  <si>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</si>
  <si>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</si>
  <si>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</si>
  <si>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</si>
  <si>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</si>
  <si>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</si>
  <si>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</si>
  <si>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</si>
  <si>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</si>
  <si>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</si>
  <si>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</si>
  <si>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</si>
  <si>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</si>
  <si>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</si>
  <si>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</si>
  <si>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</si>
  <si>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</si>
  <si>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</si>
  <si>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</si>
  <si>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</si>
  <si>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</si>
  <si>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</si>
  <si>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</si>
  <si>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</si>
  <si>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</si>
  <si>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</si>
  <si>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</si>
  <si>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</si>
  <si>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</si>
  <si>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</si>
  <si>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</si>
  <si>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</si>
  <si>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</si>
  <si>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</si>
  <si>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</si>
  <si>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</si>
  <si>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</si>
  <si>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</si>
  <si>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</si>
  <si>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</si>
  <si>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</si>
  <si>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</si>
  <si>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</si>
  <si>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</si>
  <si>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</si>
  <si>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</si>
  <si>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</si>
  <si>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</si>
  <si>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</si>
  <si>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</si>
  <si>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</si>
  <si>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</si>
  <si>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</si>
  <si>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</si>
  <si>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</si>
  <si>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</si>
  <si>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</si>
  <si>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</si>
  <si>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</si>
  <si>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</si>
  <si>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</si>
  <si>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</si>
  <si>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</si>
  <si>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</si>
  <si>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</si>
  <si>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</si>
  <si>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</si>
  <si>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</si>
  <si>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</si>
  <si>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</si>
  <si>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</si>
  <si>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</si>
  <si>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</si>
  <si>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</si>
  <si>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</si>
  <si>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</si>
  <si>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</si>
  <si>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</si>
  <si>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</si>
  <si>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</si>
  <si>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</si>
  <si>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</si>
  <si>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</si>
  <si>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</si>
  <si>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</si>
  <si>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</si>
  <si>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</si>
  <si>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</si>
  <si>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</si>
  <si>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</si>
  <si>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</si>
  <si>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</si>
  <si>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</si>
  <si>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</si>
  <si>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</si>
  <si>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</si>
  <si>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</si>
  <si>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</si>
  <si>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</si>
  <si>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</si>
  <si>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</si>
  <si>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</si>
  <si>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</si>
  <si>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</si>
  <si>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</si>
  <si>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</si>
  <si>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</si>
  <si>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</si>
  <si>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</si>
  <si>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</si>
  <si>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</si>
  <si>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</si>
  <si>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</si>
  <si>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</si>
  <si>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</si>
  <si>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</si>
  <si>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</si>
  <si>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</si>
  <si>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</si>
  <si>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</si>
  <si>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</si>
  <si>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</si>
  <si>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</si>
  <si>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</si>
  <si>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</si>
  <si>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</si>
  <si>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</si>
  <si>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</si>
  <si>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</si>
  <si>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</si>
  <si>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</si>
  <si>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</si>
  <si>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</si>
  <si>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</si>
  <si>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</si>
  <si>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</si>
  <si>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</si>
  <si>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</si>
  <si>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</si>
  <si>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</si>
  <si>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</si>
  <si>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</si>
  <si>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</si>
  <si>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</si>
  <si>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</si>
  <si>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</si>
  <si>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</si>
  <si>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</si>
  <si>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</si>
  <si>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</si>
  <si>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</si>
  <si>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</si>
  <si>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</si>
  <si>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</si>
  <si>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</si>
  <si>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</si>
  <si>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</si>
  <si>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</si>
  <si>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</si>
  <si>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</si>
  <si>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</si>
  <si>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</si>
  <si>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</si>
  <si>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</si>
  <si>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</si>
  <si>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</si>
  <si>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</si>
  <si>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</si>
  <si>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</si>
  <si>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</si>
  <si>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</si>
  <si>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</si>
  <si>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</si>
  <si>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</si>
  <si>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</si>
  <si>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</si>
  <si>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</si>
  <si>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</si>
  <si>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</si>
  <si>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</si>
  <si>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</si>
  <si>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</si>
  <si>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</si>
  <si>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</si>
  <si>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</si>
  <si>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</si>
  <si>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</si>
  <si>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</si>
  <si>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</si>
  <si>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</si>
  <si>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</si>
  <si>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</si>
  <si>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</si>
  <si>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</si>
  <si>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</si>
  <si>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</si>
  <si>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</si>
  <si>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</si>
  <si>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</si>
  <si>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</si>
  <si>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</si>
  <si>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</si>
  <si>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</si>
  <si>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</si>
  <si>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</si>
  <si>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</si>
  <si>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</si>
  <si>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</si>
  <si>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</si>
  <si>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</si>
  <si>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</si>
  <si>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</si>
  <si>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</si>
  <si>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</si>
  <si>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</si>
  <si>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</si>
  <si>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</si>
  <si>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</si>
  <si>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</si>
  <si>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</si>
  <si>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</si>
  <si>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</si>
  <si>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</si>
  <si>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</si>
  <si>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</si>
  <si>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</si>
  <si>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</si>
  <si>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</si>
  <si>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</si>
  <si>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</si>
  <si>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</si>
  <si>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</si>
  <si>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</si>
  <si>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</si>
  <si>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</si>
  <si>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</si>
  <si>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</si>
  <si>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</si>
  <si>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</si>
  <si>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</si>
  <si>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</si>
  <si>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</si>
  <si>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</si>
  <si>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</si>
  <si>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</si>
  <si>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</si>
  <si>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</si>
  <si>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</si>
  <si>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</si>
  <si>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</si>
  <si>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</si>
  <si>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</si>
  <si>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</si>
  <si>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</si>
  <si>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</si>
  <si>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</si>
  <si>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</si>
  <si>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</si>
  <si>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</si>
  <si>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</si>
  <si>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</si>
  <si>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</si>
  <si>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</si>
  <si>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</si>
  <si>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</si>
  <si>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</si>
  <si>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</si>
  <si>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</si>
  <si>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</si>
  <si>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</si>
  <si>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</si>
  <si>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</si>
  <si>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</si>
  <si>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</si>
  <si>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</si>
  <si>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</si>
  <si>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</si>
  <si>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</si>
  <si>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</si>
  <si>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</si>
  <si>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</si>
  <si>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</si>
  <si>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</si>
  <si>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</si>
  <si>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</si>
  <si>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</si>
  <si>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</si>
  <si>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</si>
  <si>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</si>
  <si>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</si>
  <si>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</si>
  <si>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</si>
  <si>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</si>
  <si>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</si>
  <si>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</si>
  <si>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</si>
  <si>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</si>
  <si>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</si>
  <si>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</si>
  <si>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</si>
  <si>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</si>
  <si>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</si>
  <si>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</si>
  <si>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</si>
  <si>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</si>
  <si>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</si>
  <si>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</si>
  <si>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</si>
  <si>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</si>
  <si>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</si>
  <si>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</si>
  <si>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</si>
  <si>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</si>
  <si>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</si>
  <si>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</si>
  <si>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</si>
  <si>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</si>
  <si>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</si>
  <si>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</si>
  <si>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</si>
  <si>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</si>
  <si>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</si>
  <si>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</si>
  <si>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</si>
  <si>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</si>
  <si>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</si>
  <si>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</si>
  <si>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</si>
  <si>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</si>
  <si>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</si>
  <si>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</si>
  <si>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</si>
  <si>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</si>
  <si>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</si>
  <si>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</si>
  <si>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</si>
  <si>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</si>
  <si>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</si>
  <si>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</si>
  <si>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</si>
  <si>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</si>
  <si>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</si>
  <si>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</si>
  <si>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</si>
  <si>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</si>
  <si>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</si>
  <si>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</si>
  <si>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</si>
  <si>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</si>
  <si>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</si>
  <si>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</si>
  <si>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</si>
  <si>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</si>
  <si>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</si>
  <si>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</si>
  <si>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</si>
  <si>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</si>
  <si>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</si>
  <si>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</si>
  <si>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</si>
  <si>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</si>
  <si>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</si>
  <si>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</si>
  <si>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</si>
  <si>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</si>
  <si>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</si>
  <si>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</si>
  <si>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</si>
  <si>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</si>
  <si>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</si>
  <si>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</si>
  <si>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</si>
  <si>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</si>
  <si>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</si>
  <si>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</si>
  <si>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</si>
  <si>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</si>
  <si>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</si>
  <si>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</si>
  <si>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</si>
  <si>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</si>
  <si>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</si>
  <si>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</si>
  <si>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</si>
  <si>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</si>
  <si>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</si>
  <si>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</si>
  <si>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</si>
  <si>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</si>
  <si>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</si>
  <si>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</si>
  <si>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</si>
  <si>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</si>
  <si>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</si>
  <si>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</si>
  <si>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</si>
  <si>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</si>
  <si>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</si>
  <si>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</si>
  <si>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</si>
  <si>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</si>
  <si>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</si>
  <si>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</si>
  <si>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</si>
  <si>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</si>
  <si>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</si>
  <si>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</si>
  <si>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</si>
  <si>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</si>
  <si>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</si>
  <si>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</si>
  <si>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</si>
  <si>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</si>
  <si>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</si>
  <si>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</si>
  <si>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</si>
  <si>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</si>
  <si>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</si>
  <si>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</si>
  <si>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</si>
  <si>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</si>
  <si>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</si>
  <si>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</si>
  <si>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</si>
  <si>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</si>
  <si>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</si>
  <si>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</si>
  <si>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</si>
  <si>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</si>
  <si>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</si>
  <si>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</si>
  <si>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</si>
  <si>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</si>
  <si>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</si>
  <si>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</si>
  <si>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</si>
  <si>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</si>
  <si>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</si>
  <si>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</si>
  <si>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</si>
  <si>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</si>
  <si>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</si>
  <si>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</si>
  <si>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</si>
  <si>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</si>
  <si>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</si>
  <si>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</si>
  <si>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</si>
  <si>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</si>
  <si>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</si>
  <si>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</si>
  <si>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</si>
  <si>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</si>
  <si>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</si>
  <si>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</si>
  <si>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</si>
  <si>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</si>
  <si>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</si>
  <si>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</si>
  <si>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</si>
  <si>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</si>
  <si>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</si>
  <si>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</si>
  <si>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</si>
  <si>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</si>
  <si>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</si>
  <si>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</si>
  <si>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</si>
  <si>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</si>
  <si>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</si>
  <si>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</si>
  <si>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</si>
  <si>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</si>
  <si>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</si>
  <si>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</si>
  <si>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</si>
  <si>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</si>
  <si>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</si>
  <si>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</si>
  <si>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</si>
  <si>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</si>
  <si>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</si>
  <si>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</si>
  <si>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</si>
  <si>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</si>
  <si>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</si>
  <si>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</si>
  <si>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</si>
  <si>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</si>
  <si>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</si>
  <si>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</si>
  <si>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</si>
  <si>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</si>
  <si>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</si>
  <si>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</si>
  <si>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</si>
  <si>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</si>
  <si>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</si>
  <si>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</si>
  <si>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</si>
  <si>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</si>
  <si>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</si>
  <si>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</si>
  <si>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</si>
  <si>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</si>
  <si>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</si>
  <si>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</si>
  <si>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</si>
  <si>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</si>
  <si>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</si>
  <si>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</si>
  <si>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</si>
  <si>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</si>
  <si>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</si>
  <si>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</si>
  <si>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</si>
  <si>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</si>
  <si>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</si>
  <si>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</si>
  <si>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</si>
  <si>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</si>
  <si>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</si>
  <si>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</si>
  <si>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</si>
  <si>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</si>
  <si>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</si>
  <si>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</si>
  <si>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</si>
  <si>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</si>
  <si>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</si>
  <si>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</si>
  <si>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</si>
  <si>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</si>
  <si>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</si>
  <si>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</si>
  <si>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</si>
  <si>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</si>
  <si>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</si>
  <si>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</si>
  <si>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</si>
  <si>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</si>
  <si>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</si>
  <si>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</si>
  <si>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</si>
  <si>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</si>
  <si>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</si>
  <si>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</si>
  <si>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</si>
  <si>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</si>
  <si>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</si>
  <si>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</si>
  <si>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</si>
  <si>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</si>
  <si>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</si>
  <si>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</si>
  <si>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</si>
  <si>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</si>
  <si>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</si>
  <si>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</si>
  <si>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</si>
  <si>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</si>
  <si>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</si>
  <si>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</si>
  <si>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</si>
  <si>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</si>
  <si>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</si>
  <si>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</si>
  <si>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</si>
  <si>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</si>
  <si>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</si>
  <si>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</si>
  <si>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</si>
  <si>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</si>
  <si>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</si>
  <si>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</si>
  <si>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</si>
  <si>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</si>
  <si>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</si>
  <si>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</si>
  <si>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</si>
  <si>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</si>
  <si>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</si>
  <si>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</si>
  <si>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</si>
  <si>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</si>
  <si>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</si>
  <si>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</si>
  <si>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</si>
  <si>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</si>
  <si>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</si>
  <si>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</si>
  <si>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</si>
  <si>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</si>
  <si>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</si>
  <si>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</si>
  <si>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</si>
  <si>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</si>
  <si>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</si>
  <si>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</si>
  <si>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</si>
  <si>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</si>
  <si>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</si>
  <si>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</si>
  <si>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</si>
  <si>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</si>
  <si>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</si>
  <si>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</si>
  <si>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</si>
  <si>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</si>
  <si>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</si>
  <si>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</si>
  <si>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</si>
  <si>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</si>
  <si>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</si>
  <si>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</si>
  <si>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</si>
  <si>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</si>
  <si>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</si>
  <si>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</si>
  <si>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</si>
  <si>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</si>
  <si>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</si>
  <si>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</si>
  <si>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</si>
  <si>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</si>
  <si>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</si>
  <si>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</si>
  <si>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</si>
  <si>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</si>
  <si>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</si>
  <si>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</si>
  <si>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</si>
  <si>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</si>
  <si>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</si>
  <si>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</si>
  <si>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</si>
  <si>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</si>
  <si>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</si>
  <si>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</si>
  <si>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</si>
  <si>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</si>
  <si>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</si>
  <si>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</si>
  <si>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</si>
  <si>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</si>
  <si>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</si>
  <si>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</si>
  <si>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</si>
  <si>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</si>
  <si>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</si>
  <si>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</si>
  <si>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</si>
  <si>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</si>
  <si>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</si>
  <si>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</si>
  <si>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</si>
  <si>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</si>
  <si>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</si>
  <si>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</si>
  <si>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</si>
  <si>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</si>
  <si>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</si>
  <si>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</si>
  <si>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</si>
  <si>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</si>
  <si>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</si>
  <si>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</si>
  <si>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</si>
  <si>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</si>
  <si>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</si>
  <si>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</si>
  <si>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</si>
  <si>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</si>
  <si>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</si>
  <si>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</si>
  <si>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</si>
  <si>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</si>
  <si>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</si>
  <si>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</si>
  <si>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</si>
  <si>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</si>
  <si>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</si>
  <si>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</si>
  <si>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</si>
  <si>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</si>
  <si>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</si>
  <si>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</si>
  <si>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</si>
  <si>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</si>
  <si>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</si>
  <si>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</si>
  <si>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</si>
  <si>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</si>
  <si>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</si>
  <si>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</si>
  <si>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</si>
  <si>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</si>
  <si>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</si>
  <si>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</si>
  <si>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</si>
  <si>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</si>
  <si>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</si>
  <si>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</si>
  <si>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</si>
  <si>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</si>
  <si>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</si>
  <si>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</si>
  <si>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</si>
  <si>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</si>
  <si>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</si>
  <si>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</si>
  <si>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</si>
  <si>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</si>
  <si>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</si>
  <si>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</si>
  <si>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</si>
  <si>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</si>
  <si>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</si>
  <si>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</si>
  <si>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</si>
  <si>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</si>
  <si>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</si>
  <si>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</si>
  <si>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</si>
  <si>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</si>
  <si>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</si>
  <si>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</si>
  <si>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</si>
  <si>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</si>
  <si>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</si>
  <si>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</si>
  <si>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</si>
  <si>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</si>
  <si>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</si>
  <si>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</si>
  <si>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</si>
  <si>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</si>
  <si>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</si>
  <si>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</si>
  <si>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</si>
  <si>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</si>
  <si>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</si>
  <si>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</si>
  <si>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</si>
  <si>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</si>
  <si>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</si>
  <si>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</si>
  <si>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</si>
  <si>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</si>
  <si>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</si>
  <si>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</si>
  <si>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</si>
  <si>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</si>
  <si>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</si>
  <si>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</si>
  <si>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</si>
  <si>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</si>
  <si>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</si>
  <si>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</si>
  <si>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</si>
  <si>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</si>
  <si>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</si>
  <si>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</si>
  <si>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</si>
  <si>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</si>
  <si>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</si>
  <si>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</si>
  <si>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</si>
  <si>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</si>
  <si>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</si>
  <si>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</si>
  <si>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</si>
  <si>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</si>
  <si>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</si>
  <si>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</si>
  <si>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</si>
  <si>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</si>
  <si>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</si>
  <si>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</si>
  <si>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</si>
  <si>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</si>
  <si>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</si>
  <si>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</si>
  <si>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</si>
  <si>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</si>
  <si>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</si>
  <si>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</si>
  <si>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</si>
  <si>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</si>
  <si>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</si>
  <si>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</si>
  <si>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</si>
  <si>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</si>
  <si>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</si>
  <si>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</si>
  <si>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</si>
  <si>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</si>
  <si>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</si>
  <si>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</si>
  <si>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</si>
  <si>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</si>
  <si>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</si>
  <si>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</si>
  <si>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</si>
  <si>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</si>
  <si>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</si>
  <si>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</si>
  <si>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</si>
  <si>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</si>
  <si>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</si>
  <si>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</si>
  <si>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</si>
  <si>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</si>
  <si>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</si>
  <si>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</si>
  <si>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</si>
  <si>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</si>
  <si>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</si>
  <si>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</si>
  <si>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</si>
  <si>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</si>
  <si>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</si>
  <si>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</si>
  <si>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</si>
  <si>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</si>
  <si>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</si>
  <si>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</si>
  <si>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</si>
  <si>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</si>
  <si>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</si>
  <si>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</si>
  <si>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</si>
  <si>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</si>
  <si>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</si>
  <si>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</si>
  <si>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</si>
  <si>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</si>
  <si>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</si>
  <si>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</si>
  <si>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</si>
  <si>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</si>
  <si>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</si>
  <si>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</si>
  <si>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</si>
  <si>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</si>
  <si>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</si>
  <si>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</si>
  <si>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</si>
  <si>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</si>
  <si>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</si>
  <si>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</si>
  <si>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</si>
  <si>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</si>
  <si>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</si>
  <si>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</si>
  <si>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</si>
  <si>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</si>
  <si>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</si>
  <si>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</si>
  <si>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</si>
  <si>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</si>
  <si>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</si>
  <si>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</si>
  <si>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</si>
  <si>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</si>
  <si>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</si>
  <si>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</si>
  <si>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</si>
  <si>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</si>
  <si>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</si>
  <si>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</si>
  <si>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</si>
  <si>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</si>
  <si>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</si>
  <si>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</si>
  <si>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</si>
  <si>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</si>
  <si>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</si>
  <si>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</si>
  <si>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</si>
  <si>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</si>
  <si>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</si>
  <si>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</si>
  <si>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</si>
  <si>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</si>
  <si>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</si>
  <si>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</si>
  <si>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</si>
  <si>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</si>
  <si>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</si>
  <si>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</si>
  <si>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</si>
  <si>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</si>
  <si>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</si>
  <si>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</si>
  <si>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</si>
  <si>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</si>
  <si>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</si>
  <si>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</si>
  <si>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</si>
  <si>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</si>
  <si>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</si>
  <si>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</si>
  <si>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</si>
  <si>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</si>
  <si>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</si>
  <si>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</si>
  <si>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</si>
  <si>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</si>
  <si>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</si>
  <si>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</si>
  <si>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</si>
  <si>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</si>
  <si>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</si>
  <si>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</si>
  <si>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</si>
  <si>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</si>
  <si>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</si>
  <si>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</si>
  <si>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</si>
  <si>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</si>
  <si>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</si>
  <si>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</si>
  <si>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</si>
  <si>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</si>
  <si>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</si>
  <si>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</si>
  <si>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</si>
  <si>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</si>
  <si>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</si>
  <si>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</si>
  <si>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</si>
  <si>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</si>
  <si>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</si>
  <si>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</si>
  <si>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</si>
  <si>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</si>
  <si>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</si>
  <si>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</si>
  <si>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</si>
  <si>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</si>
  <si>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</si>
  <si>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</si>
  <si>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</si>
  <si>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</si>
  <si>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</si>
  <si>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</si>
  <si>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</si>
  <si>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</si>
  <si>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</si>
  <si>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</si>
  <si>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</si>
  <si>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</si>
  <si>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</si>
  <si>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</si>
  <si>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</si>
  <si>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</si>
  <si>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</si>
  <si>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</si>
  <si>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</si>
  <si>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</si>
  <si>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</si>
  <si>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</si>
  <si>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</si>
  <si>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</si>
  <si>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</si>
  <si>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</si>
  <si>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</si>
  <si>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</si>
  <si>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</si>
  <si>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</si>
  <si>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</si>
  <si>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</si>
  <si>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</si>
  <si>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</si>
  <si>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</si>
  <si>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</si>
  <si>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</si>
  <si>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</si>
  <si>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</si>
  <si>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</si>
  <si>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</si>
  <si>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</si>
  <si>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</si>
  <si>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</si>
  <si>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</si>
  <si>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</si>
  <si>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</si>
  <si>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</si>
  <si>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</si>
  <si>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</si>
  <si>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</si>
  <si>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</si>
  <si>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</si>
  <si>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</si>
  <si>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</si>
  <si>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</si>
  <si>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</si>
  <si>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</si>
  <si>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</si>
  <si>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</si>
  <si>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</si>
  <si>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</si>
  <si>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</si>
  <si>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</si>
  <si>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</si>
  <si>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</si>
  <si>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</si>
  <si>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</si>
  <si>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</si>
  <si>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</si>
  <si>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</si>
  <si>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</si>
  <si>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</si>
  <si>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</si>
  <si>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</si>
  <si>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</si>
  <si>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</si>
  <si>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</si>
  <si>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</si>
  <si>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</si>
  <si>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</si>
  <si>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</si>
  <si>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</si>
  <si>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</si>
  <si>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</si>
  <si>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</si>
  <si>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</si>
  <si>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</si>
  <si>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</si>
  <si>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</si>
  <si>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</si>
  <si>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</si>
  <si>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</si>
  <si>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</si>
  <si>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</si>
  <si>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</si>
  <si>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</si>
  <si>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</si>
  <si>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</si>
  <si>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</si>
  <si>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</si>
  <si>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</si>
  <si>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</si>
  <si>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</si>
  <si>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</si>
  <si>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</si>
  <si>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</si>
  <si>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</si>
  <si>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</si>
  <si>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</si>
  <si>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</si>
  <si>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</si>
  <si>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</si>
  <si>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</si>
  <si>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</si>
  <si>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</si>
  <si>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</si>
  <si>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</si>
  <si>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</si>
  <si>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</si>
  <si>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</si>
  <si>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</si>
  <si>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</si>
  <si>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</si>
  <si>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</si>
  <si>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</si>
  <si>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</si>
  <si>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</si>
  <si>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</si>
  <si>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</si>
  <si>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</si>
  <si>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</si>
  <si>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</si>
  <si>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</si>
  <si>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</si>
  <si>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</si>
  <si>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</si>
  <si>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</si>
  <si>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</si>
  <si>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</si>
  <si>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</si>
  <si>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</si>
  <si>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</si>
  <si>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</si>
  <si>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</si>
  <si>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</si>
  <si>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</si>
  <si>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</si>
  <si>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</si>
  <si>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</si>
  <si>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</si>
  <si>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</si>
  <si>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</si>
  <si>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</si>
  <si>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</si>
  <si>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</si>
  <si>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</si>
  <si>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</si>
  <si>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</si>
  <si>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</si>
  <si>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</si>
  <si>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</si>
  <si>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</si>
  <si>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</si>
  <si>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</si>
  <si>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</si>
  <si>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</si>
  <si>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</si>
  <si>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</si>
  <si>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</si>
  <si>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</si>
  <si>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</si>
  <si>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</si>
  <si>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</si>
  <si>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</si>
  <si>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</si>
  <si>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</si>
  <si>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</si>
  <si>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</si>
  <si>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</si>
  <si>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</si>
  <si>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</si>
  <si>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</si>
  <si>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</si>
  <si>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</si>
  <si>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</si>
  <si>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</si>
  <si>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</si>
  <si>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</si>
  <si>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</si>
  <si>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</si>
  <si>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</si>
  <si>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</si>
  <si>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</si>
  <si>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</si>
  <si>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</si>
  <si>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</si>
  <si>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</si>
  <si>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</si>
  <si>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</si>
  <si>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</si>
  <si>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</si>
  <si>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</si>
  <si>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</si>
  <si>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</si>
  <si>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</si>
  <si>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</si>
  <si>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</si>
  <si>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</si>
  <si>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</si>
  <si>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</si>
  <si>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</si>
  <si>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</si>
  <si>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</si>
  <si>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</si>
  <si>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</si>
  <si>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</si>
  <si>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</si>
  <si>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</si>
  <si>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</si>
  <si>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</si>
  <si>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</si>
  <si>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</si>
  <si>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</si>
  <si>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</si>
  <si>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</si>
  <si>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</si>
  <si>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</si>
  <si>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</si>
  <si>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</si>
  <si>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</si>
  <si>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</si>
  <si>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</si>
  <si>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</si>
  <si>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</si>
  <si>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</si>
  <si>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</si>
  <si>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</si>
  <si>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</si>
  <si>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</si>
  <si>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</si>
  <si>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</si>
  <si>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</si>
  <si>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</si>
  <si>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</si>
  <si>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</si>
  <si>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</si>
  <si>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</si>
  <si>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</si>
  <si>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</si>
  <si>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</si>
  <si>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</si>
  <si>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</si>
  <si>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</si>
  <si>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</si>
  <si>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</si>
  <si>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</si>
  <si>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</si>
  <si>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</si>
  <si>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</si>
  <si>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</si>
  <si>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</si>
  <si>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</si>
  <si>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</si>
  <si>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</si>
  <si>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</si>
  <si>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</si>
  <si>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</si>
  <si>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</si>
  <si>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</si>
  <si>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</si>
  <si>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</si>
  <si>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</si>
  <si>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</si>
  <si>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</si>
  <si>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</si>
  <si>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</si>
  <si>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</si>
  <si>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</si>
  <si>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</si>
  <si>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</si>
  <si>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</si>
  <si>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</si>
  <si>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</si>
  <si>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</si>
  <si>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</si>
  <si>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</si>
  <si>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</si>
  <si>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</si>
  <si>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</si>
  <si>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</si>
  <si>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</si>
  <si>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</si>
  <si>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</si>
  <si>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</si>
  <si>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</si>
  <si>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</si>
  <si>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</si>
  <si>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</si>
  <si>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</si>
  <si>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</si>
  <si>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</si>
  <si>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</si>
  <si>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</si>
  <si>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</si>
  <si>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</si>
  <si>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</si>
  <si>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</si>
  <si>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</si>
  <si>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</si>
  <si>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</si>
  <si>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</si>
  <si>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</si>
  <si>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</si>
  <si>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</si>
  <si>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</si>
  <si>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</si>
  <si>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</si>
  <si>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</si>
  <si>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</si>
  <si>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</si>
  <si>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</si>
  <si>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</si>
  <si>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</si>
  <si>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</si>
  <si>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</si>
  <si>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</si>
  <si>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</si>
  <si>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</si>
  <si>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</si>
  <si>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</si>
  <si>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</si>
  <si>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</si>
  <si>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</si>
  <si>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</si>
  <si>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</si>
  <si>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</si>
  <si>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</si>
  <si>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</si>
  <si>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</si>
  <si>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</si>
  <si>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</si>
  <si>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</si>
  <si>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</si>
  <si>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</si>
  <si>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</si>
  <si>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</si>
  <si>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</si>
  <si>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</si>
  <si>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</si>
  <si>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</si>
  <si>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</si>
  <si>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</si>
  <si>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</si>
  <si>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</si>
  <si>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</si>
  <si>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</si>
  <si>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</si>
  <si>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</si>
  <si>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</si>
  <si>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</si>
  <si>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</si>
  <si>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</si>
  <si>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</si>
  <si>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</si>
  <si>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</si>
  <si>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</si>
  <si>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</si>
  <si>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</si>
  <si>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</si>
  <si>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</si>
  <si>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</si>
  <si>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</si>
  <si>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</si>
  <si>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</si>
  <si>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</si>
  <si>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</si>
  <si>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</si>
  <si>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</si>
  <si>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</si>
  <si>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</si>
  <si>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</si>
  <si>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</si>
  <si>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</si>
  <si>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</si>
  <si>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</si>
  <si>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</si>
  <si>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</si>
  <si>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</si>
  <si>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</si>
  <si>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</si>
  <si>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</si>
  <si>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</si>
  <si>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</si>
  <si>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</si>
  <si>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</si>
  <si>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</si>
  <si>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</si>
  <si>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</si>
  <si>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</si>
  <si>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</si>
  <si>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</si>
  <si>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</si>
  <si>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</si>
  <si>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</si>
  <si>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</si>
  <si>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</si>
  <si>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</si>
  <si>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</si>
  <si>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</si>
  <si>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</si>
  <si>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</si>
  <si>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</si>
  <si>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</si>
  <si>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</si>
  <si>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</si>
  <si>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</si>
  <si>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</si>
  <si>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</si>
  <si>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</si>
  <si>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</si>
  <si>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</si>
  <si>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</si>
  <si>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</si>
  <si>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</si>
  <si>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</si>
  <si>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</si>
  <si>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</si>
  <si>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</si>
  <si>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</si>
  <si>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</si>
  <si>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</si>
  <si>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</si>
  <si>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</si>
  <si>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</si>
  <si>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</si>
  <si>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</si>
  <si>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</si>
  <si>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</si>
  <si>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</si>
  <si>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</si>
  <si>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</si>
  <si>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</si>
  <si>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</si>
  <si>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</si>
  <si>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</si>
  <si>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</si>
  <si>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</si>
  <si>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</si>
  <si>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</si>
  <si>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</si>
  <si>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</si>
  <si>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</si>
  <si>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</si>
  <si>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</si>
  <si>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</si>
  <si>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</si>
  <si>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</si>
  <si>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</si>
  <si>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</si>
  <si>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</si>
  <si>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</si>
  <si>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</si>
  <si>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</si>
  <si>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</si>
  <si>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</si>
  <si>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</si>
  <si>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</si>
  <si>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</si>
  <si>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</si>
  <si>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</si>
  <si>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</si>
  <si>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</si>
  <si>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</si>
  <si>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</si>
  <si>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</si>
  <si>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</si>
  <si>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</si>
  <si>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</si>
  <si>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</si>
  <si>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</si>
  <si>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</si>
  <si>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</si>
  <si>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</si>
  <si>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</si>
  <si>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</si>
  <si>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</si>
  <si>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</si>
  <si>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</si>
  <si>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</si>
  <si>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</si>
  <si>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</si>
  <si>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</si>
  <si>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</si>
  <si>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</si>
  <si>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</si>
  <si>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</si>
  <si>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</si>
  <si>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</si>
  <si>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</si>
  <si>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</si>
  <si>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</si>
  <si>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</si>
  <si>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</si>
  <si>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</si>
  <si>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</si>
  <si>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</si>
  <si>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</si>
  <si>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</si>
  <si>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</si>
  <si>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</si>
  <si>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</si>
  <si>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</si>
  <si>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</si>
  <si>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</si>
  <si>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</si>
  <si>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</si>
  <si>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</si>
  <si>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</si>
  <si>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</si>
  <si>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</si>
  <si>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</si>
  <si>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</si>
  <si>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</si>
  <si>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</si>
  <si>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</si>
  <si>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</si>
  <si>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</si>
  <si>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</si>
  <si>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</si>
  <si>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</si>
  <si>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</si>
  <si>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</si>
  <si>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</si>
  <si>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</si>
  <si>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</si>
  <si>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</si>
  <si>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</si>
  <si>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</si>
  <si>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</si>
  <si>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</si>
  <si>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</si>
  <si>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</si>
  <si>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</si>
  <si>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</si>
  <si>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</si>
  <si>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</si>
  <si>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</si>
  <si>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</si>
  <si>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</si>
  <si>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</si>
  <si>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</si>
  <si>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</si>
  <si>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</si>
  <si>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</si>
  <si>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</si>
  <si>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</si>
  <si>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</si>
  <si>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</si>
  <si>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</si>
  <si>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</si>
  <si>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</si>
  <si>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</si>
  <si>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</si>
  <si>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</si>
  <si>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</si>
  <si>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</si>
  <si>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</si>
  <si>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</si>
  <si>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</si>
  <si>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</si>
  <si>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</si>
  <si>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</si>
  <si>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</si>
  <si>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</si>
  <si>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</si>
  <si>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</si>
  <si>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</si>
  <si>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</si>
  <si>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</si>
  <si>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</si>
  <si>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</si>
  <si>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</si>
  <si>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</si>
  <si>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</si>
  <si>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</si>
  <si>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</si>
  <si>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</si>
  <si>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</si>
  <si>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</si>
  <si>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</si>
  <si>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</si>
  <si>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</si>
  <si>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</si>
  <si>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</si>
  <si>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</si>
  <si>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</si>
  <si>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</si>
  <si>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</si>
  <si>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</si>
  <si>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</si>
  <si>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</si>
  <si>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</si>
  <si>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</si>
  <si>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</si>
  <si>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</si>
  <si>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</si>
  <si>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</si>
  <si>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</si>
  <si>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</si>
  <si>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</si>
  <si>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</si>
  <si>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</si>
  <si>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</si>
  <si>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</si>
  <si>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</si>
  <si>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</si>
  <si>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</si>
  <si>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</si>
  <si>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</si>
  <si>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</si>
  <si>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</si>
  <si>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</si>
  <si>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</si>
  <si>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</si>
  <si>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</si>
  <si>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</si>
  <si>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</si>
  <si>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</si>
  <si>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</si>
  <si>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</si>
  <si>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</si>
  <si>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</si>
  <si>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</si>
  <si>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</si>
  <si>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</si>
  <si>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</si>
  <si>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</si>
  <si>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</si>
  <si>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</si>
  <si>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</si>
  <si>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</si>
  <si>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</si>
  <si>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</si>
  <si>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</si>
  <si>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</si>
  <si>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</si>
  <si>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</si>
  <si>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</si>
  <si>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</si>
  <si>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</si>
  <si>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</si>
  <si>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</si>
  <si>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</si>
  <si>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</si>
  <si>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</si>
  <si>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</si>
  <si>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</si>
  <si>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</si>
  <si>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</si>
  <si>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</si>
  <si>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</si>
  <si>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</si>
  <si>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</si>
  <si>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</si>
  <si>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</si>
  <si>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</si>
  <si>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</si>
  <si>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</si>
  <si>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</si>
  <si>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</si>
  <si>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</si>
  <si>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</si>
  <si>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</si>
  <si>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</si>
  <si>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</si>
  <si>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</si>
  <si>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</si>
  <si>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</si>
  <si>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</si>
  <si>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</si>
  <si>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</si>
  <si>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</si>
  <si>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</si>
  <si>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</si>
  <si>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</si>
  <si>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</si>
  <si>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</si>
  <si>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</si>
  <si>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</si>
  <si>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</si>
  <si>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</si>
  <si>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</si>
  <si>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</si>
  <si>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</si>
  <si>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</si>
  <si>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</si>
  <si>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</si>
  <si>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</si>
  <si>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</si>
  <si>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</si>
  <si>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</si>
  <si>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</si>
  <si>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</si>
  <si>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</si>
  <si>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</si>
  <si>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</si>
  <si>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</si>
  <si>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</si>
  <si>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</si>
  <si>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</si>
  <si>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</si>
  <si>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</si>
  <si>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</si>
  <si>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</si>
  <si>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</si>
  <si>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</si>
  <si>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</si>
  <si>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</si>
  <si>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</si>
  <si>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</si>
  <si>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</si>
  <si>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</si>
  <si>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</si>
  <si>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</si>
  <si>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</si>
  <si>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</si>
  <si>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</si>
  <si>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</si>
  <si>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</si>
  <si>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</si>
  <si>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</si>
  <si>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</si>
  <si>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</si>
  <si>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</si>
  <si>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</si>
  <si>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</si>
  <si>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</si>
  <si>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</si>
  <si>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</si>
  <si>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</si>
  <si>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</si>
  <si>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</si>
  <si>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</si>
  <si>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</si>
  <si>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</si>
  <si>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</si>
  <si>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</si>
  <si>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</si>
  <si>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</si>
  <si>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</si>
  <si>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</si>
  <si>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</si>
  <si>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</si>
  <si>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</si>
  <si>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</si>
  <si>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</si>
  <si>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</si>
  <si>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</si>
  <si>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</si>
  <si>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</si>
  <si>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</si>
  <si>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</si>
  <si>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</si>
  <si>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</si>
  <si>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</si>
  <si>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</si>
  <si>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</si>
  <si>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</si>
  <si>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</si>
  <si>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</si>
  <si>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</si>
  <si>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</si>
  <si>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</si>
  <si>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</si>
  <si>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</si>
  <si>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</si>
  <si>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</si>
  <si>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</si>
  <si>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</si>
  <si>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</si>
  <si>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</si>
  <si>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</si>
  <si>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</si>
  <si>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</si>
  <si>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</si>
  <si>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</si>
  <si>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</si>
  <si>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</si>
  <si>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</si>
  <si>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</si>
  <si>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</si>
  <si>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</si>
  <si>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</si>
  <si>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</si>
  <si>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</si>
  <si>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</si>
  <si>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</si>
  <si>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</si>
  <si>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</si>
  <si>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</si>
  <si>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</si>
  <si>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</si>
  <si>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</si>
  <si>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</si>
  <si>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</si>
  <si>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</si>
  <si>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</si>
  <si>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</si>
  <si>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</si>
  <si>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</si>
  <si>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</si>
  <si>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</si>
  <si>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</si>
  <si>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</si>
  <si>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</si>
  <si>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</si>
  <si>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</si>
  <si>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</si>
  <si>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</si>
  <si>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</si>
  <si>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</si>
  <si>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</si>
  <si>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</si>
  <si>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</si>
  <si>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</si>
  <si>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</si>
  <si>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</si>
  <si>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</si>
  <si>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</si>
  <si>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</si>
  <si>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</si>
  <si>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</si>
  <si>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</si>
  <si>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</si>
  <si>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</si>
  <si>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</si>
  <si>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</si>
  <si>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</si>
  <si>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</si>
  <si>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</si>
  <si>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</si>
  <si>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</si>
  <si>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</si>
  <si>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</si>
  <si>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</si>
  <si>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</si>
  <si>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</si>
  <si>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</si>
  <si>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</si>
  <si>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</si>
  <si>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</si>
  <si>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</si>
  <si>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</si>
  <si>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</si>
  <si>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</si>
  <si>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</si>
  <si>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</si>
  <si>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</si>
  <si>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</si>
  <si>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</si>
  <si>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</si>
  <si>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</si>
  <si>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</si>
  <si>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</si>
  <si>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</si>
  <si>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</si>
  <si>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</si>
  <si>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</si>
  <si>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</si>
  <si>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</si>
  <si>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</si>
  <si>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</si>
  <si>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</si>
  <si>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</si>
  <si>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</si>
  <si>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</si>
  <si>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</si>
  <si>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</si>
  <si>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</si>
  <si>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</si>
  <si>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</si>
  <si>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</si>
  <si>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</si>
  <si>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</si>
  <si>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</si>
  <si>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</si>
  <si>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</si>
  <si>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</si>
  <si>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</si>
  <si>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</si>
  <si>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</si>
  <si>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</si>
  <si>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</si>
  <si>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</si>
  <si>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</si>
  <si>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</si>
  <si>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</si>
  <si>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</si>
  <si>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</si>
  <si>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</si>
  <si>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</si>
  <si>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</si>
  <si>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</si>
  <si>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</si>
  <si>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</si>
  <si>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</si>
  <si>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</si>
  <si>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</si>
  <si>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</si>
  <si>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</si>
  <si>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</si>
  <si>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</si>
  <si>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</si>
  <si>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</si>
  <si>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</si>
  <si>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</si>
  <si>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</si>
  <si>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</si>
  <si>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</si>
  <si>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</si>
  <si>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</si>
  <si>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</si>
  <si>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</si>
  <si>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</si>
  <si>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</si>
  <si>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</si>
  <si>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</si>
  <si>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</si>
  <si>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</si>
  <si>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</si>
  <si>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</si>
  <si>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</si>
  <si>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</si>
  <si>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</si>
  <si>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</si>
  <si>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</si>
  <si>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</si>
  <si>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</si>
  <si>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</si>
  <si>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</si>
  <si>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</si>
  <si>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</si>
  <si>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</si>
  <si>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</si>
  <si>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</si>
  <si>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</si>
  <si>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</si>
  <si>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</si>
  <si>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</si>
  <si>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</si>
  <si>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</si>
  <si>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</si>
  <si>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</si>
  <si>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</si>
  <si>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</si>
  <si>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</si>
  <si>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</si>
  <si>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</si>
  <si>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</si>
  <si>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</si>
  <si>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</si>
  <si>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</si>
  <si>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</si>
  <si>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</si>
  <si>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</si>
  <si>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</si>
  <si>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</si>
  <si>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</si>
  <si>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</si>
  <si>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</si>
  <si>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</si>
  <si>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</si>
  <si>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</si>
  <si>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</si>
  <si>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</si>
  <si>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</si>
  <si>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</si>
  <si>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</si>
  <si>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</si>
  <si>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</si>
  <si>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</si>
  <si>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</si>
  <si>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</si>
  <si>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</si>
  <si>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</si>
  <si>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</si>
  <si>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</si>
  <si>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</si>
  <si>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</si>
  <si>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</si>
  <si>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</si>
  <si>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</si>
  <si>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</si>
  <si>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</si>
  <si>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</si>
  <si>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</si>
  <si>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</si>
  <si>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</si>
  <si>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</si>
  <si>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</si>
  <si>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</si>
  <si>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</si>
  <si>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</si>
  <si>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</si>
  <si>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</si>
  <si>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</si>
  <si>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</si>
  <si>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</si>
  <si>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</si>
  <si>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</si>
  <si>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</si>
  <si>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</si>
  <si>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</si>
  <si>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</si>
  <si>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</si>
  <si>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</si>
  <si>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</si>
  <si>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</si>
  <si>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</si>
  <si>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</si>
  <si>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</si>
  <si>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</si>
  <si>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</si>
  <si>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</si>
  <si>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</si>
  <si>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</si>
  <si>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</si>
  <si>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</si>
  <si>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</si>
  <si>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</si>
  <si>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</si>
  <si>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</si>
  <si>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</si>
  <si>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</si>
  <si>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</si>
  <si>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</si>
  <si>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</si>
  <si>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</si>
  <si>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</si>
  <si>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</si>
  <si>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</si>
  <si>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</si>
  <si>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</si>
  <si>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</si>
  <si>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</si>
  <si>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</si>
  <si>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</si>
  <si>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</si>
  <si>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</si>
  <si>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</si>
  <si>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</si>
  <si>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</si>
  <si>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</si>
  <si>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</si>
  <si>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</si>
  <si>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</si>
  <si>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</si>
  <si>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</si>
  <si>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</si>
  <si>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</si>
  <si>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</si>
  <si>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</si>
  <si>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</si>
  <si>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</si>
  <si>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</si>
  <si>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</si>
  <si>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</si>
  <si>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</si>
  <si>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</si>
  <si>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</si>
  <si>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</si>
  <si>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</si>
  <si>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</si>
  <si>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</si>
  <si>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</si>
  <si>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</si>
  <si>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</si>
  <si>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</si>
  <si>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</si>
  <si>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</si>
  <si>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</si>
  <si>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</si>
  <si>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</si>
  <si>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</si>
  <si>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</si>
  <si>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</si>
  <si>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</si>
  <si>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</si>
  <si>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</si>
  <si>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</si>
  <si>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</si>
  <si>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</si>
  <si>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</si>
  <si>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</si>
  <si>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</si>
  <si>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</si>
  <si>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</si>
  <si>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</si>
  <si>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</si>
  <si>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</si>
  <si>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</si>
  <si>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</si>
  <si>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</si>
  <si>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</si>
  <si>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</si>
  <si>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</si>
  <si>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</si>
  <si>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</si>
  <si>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</si>
  <si>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</si>
  <si>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</si>
  <si>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</si>
  <si>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</si>
  <si>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</si>
  <si>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</si>
  <si>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</si>
  <si>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</si>
  <si>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</si>
  <si>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</si>
  <si>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</si>
  <si>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</si>
  <si>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</si>
  <si>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</si>
  <si>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</si>
  <si>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</si>
  <si>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</si>
  <si>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</si>
  <si>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</si>
  <si>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</si>
  <si>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</si>
  <si>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</si>
  <si>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</si>
  <si>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</si>
  <si>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</si>
  <si>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</si>
  <si>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</si>
  <si>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</si>
  <si>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</si>
  <si>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</si>
  <si>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</si>
  <si>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</si>
  <si>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</si>
  <si>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</si>
  <si>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</si>
  <si>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</si>
  <si>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</si>
  <si>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</si>
  <si>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</si>
  <si>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</si>
  <si>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</si>
  <si>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</si>
  <si>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</si>
  <si>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</si>
  <si>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</si>
  <si>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</si>
  <si>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</si>
  <si>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</si>
  <si>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</si>
  <si>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</si>
  <si>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</si>
  <si>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</si>
  <si>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</si>
  <si>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</si>
  <si>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</si>
  <si>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</si>
  <si>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</si>
  <si>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</si>
  <si>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</si>
  <si>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</si>
  <si>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</si>
  <si>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</si>
  <si>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</si>
  <si>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</si>
  <si>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</si>
  <si>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</si>
  <si>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</si>
  <si>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</si>
  <si>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</si>
  <si>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</si>
  <si>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</si>
  <si>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</si>
  <si>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</si>
  <si>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</si>
  <si>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</si>
  <si>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</si>
  <si>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</si>
  <si>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</si>
  <si>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</si>
  <si>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</si>
  <si>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</si>
  <si>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</si>
  <si>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</si>
  <si>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</si>
  <si>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</si>
  <si>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</si>
  <si>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</si>
  <si>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</si>
  <si>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</si>
  <si>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</si>
  <si>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</si>
  <si>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</si>
  <si>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</si>
  <si>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</si>
  <si>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</si>
  <si>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</si>
  <si>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</si>
  <si>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</si>
  <si>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</si>
  <si>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</si>
  <si>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</si>
  <si>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</si>
  <si>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</si>
  <si>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</si>
  <si>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</si>
  <si>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</si>
  <si>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</si>
  <si>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</si>
  <si>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</si>
  <si>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</si>
  <si>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</si>
  <si>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</si>
  <si>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</si>
  <si>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</si>
  <si>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</si>
  <si>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</si>
  <si>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</si>
  <si>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</si>
  <si>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</si>
  <si>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</si>
  <si>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</si>
  <si>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</si>
  <si>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</si>
  <si>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</si>
  <si>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</si>
  <si>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</si>
  <si>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</si>
  <si>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</si>
  <si>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</si>
  <si>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</si>
  <si>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</si>
  <si>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</si>
  <si>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</si>
  <si>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</si>
  <si>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</si>
  <si>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</si>
  <si>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</si>
  <si>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</si>
  <si>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</si>
  <si>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</si>
  <si>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</si>
  <si>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</si>
  <si>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</si>
  <si>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</si>
  <si>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</si>
  <si>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</si>
  <si>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</si>
  <si>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</si>
  <si>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</si>
  <si>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</si>
  <si>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</si>
  <si>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</si>
  <si>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</si>
  <si>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</si>
  <si>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</si>
  <si>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</si>
  <si>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</si>
  <si>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</si>
  <si>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</si>
  <si>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</si>
  <si>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</si>
  <si>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</si>
  <si>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</si>
  <si>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</si>
  <si>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</si>
  <si>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</si>
  <si>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</si>
  <si>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</si>
  <si>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</si>
  <si>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</si>
  <si>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</si>
  <si>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</si>
  <si>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</si>
  <si>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</si>
  <si>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</si>
  <si>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</si>
  <si>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</si>
  <si>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</si>
  <si>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</si>
  <si>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</si>
  <si>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</si>
  <si>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</si>
  <si>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</si>
  <si>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</si>
  <si>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</si>
  <si>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</si>
  <si>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</si>
  <si>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</si>
  <si>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</si>
  <si>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</si>
  <si>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</si>
  <si>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</si>
  <si>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</si>
  <si>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</si>
  <si>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</si>
  <si>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</si>
  <si>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</si>
  <si>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</si>
  <si>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</si>
  <si>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</si>
  <si>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</si>
  <si>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</si>
  <si>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</si>
  <si>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</si>
  <si>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</si>
  <si>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</si>
  <si>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</si>
  <si>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</si>
  <si>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</si>
  <si>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</si>
  <si>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</si>
  <si>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</si>
  <si>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</si>
  <si>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</si>
  <si>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</si>
  <si>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</si>
  <si>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</si>
  <si>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</si>
  <si>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</si>
  <si>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</si>
  <si>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</si>
  <si>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</si>
  <si>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</si>
  <si>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</si>
  <si>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</si>
  <si>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</si>
  <si>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</si>
  <si>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</si>
  <si>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</si>
  <si>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</si>
  <si>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</si>
  <si>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</si>
  <si>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</si>
  <si>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</si>
  <si>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</si>
  <si>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</si>
  <si>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</si>
  <si>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</si>
  <si>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</si>
  <si>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</si>
  <si>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</si>
  <si>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</si>
  <si>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</si>
  <si>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</si>
  <si>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</si>
  <si>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</si>
  <si>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</si>
  <si>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</si>
  <si>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</si>
  <si>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</si>
  <si>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</si>
  <si>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</si>
  <si>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</si>
  <si>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</si>
  <si>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</si>
  <si>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</si>
  <si>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</si>
  <si>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</si>
  <si>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</si>
  <si>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</si>
  <si>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</si>
  <si>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</si>
  <si>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</si>
  <si>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</si>
  <si>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</si>
  <si>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</si>
  <si>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</si>
  <si>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</si>
  <si>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</si>
  <si>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</si>
  <si>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</si>
  <si>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</si>
  <si>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</si>
  <si>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</si>
  <si>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</si>
  <si>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</si>
  <si>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</si>
  <si>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</si>
  <si>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</si>
  <si>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</si>
  <si>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</si>
  <si>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</si>
  <si>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</si>
  <si>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</si>
  <si>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</si>
  <si>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</si>
  <si>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</si>
  <si>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</si>
  <si>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</si>
  <si>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</si>
  <si>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</si>
  <si>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</si>
  <si>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</si>
  <si>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</si>
  <si>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</si>
  <si>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</si>
  <si>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</si>
  <si>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</si>
  <si>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</si>
  <si>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</si>
  <si>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</si>
  <si>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</si>
  <si>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</si>
  <si>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</si>
  <si>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</si>
  <si>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</si>
  <si>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</si>
  <si>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</si>
  <si>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</si>
  <si>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</si>
  <si>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</si>
  <si>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</si>
  <si>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</si>
  <si>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</si>
  <si>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</si>
  <si>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</si>
  <si>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</si>
  <si>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</si>
  <si>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</si>
  <si>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</si>
  <si>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</si>
  <si>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</si>
  <si>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</si>
  <si>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</si>
  <si>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</si>
  <si>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</si>
  <si>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</si>
  <si>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</si>
  <si>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</si>
  <si>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</si>
  <si>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</si>
  <si>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</si>
  <si>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</si>
  <si>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</si>
  <si>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</si>
  <si>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</si>
  <si>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</si>
  <si>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</si>
  <si>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</si>
  <si>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</si>
  <si>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</si>
  <si>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</si>
  <si>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</si>
  <si>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</si>
  <si>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</si>
  <si>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</si>
  <si>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</si>
  <si>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</si>
  <si>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</si>
  <si>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</si>
  <si>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</si>
  <si>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</si>
  <si>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</si>
  <si>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</si>
  <si>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</si>
  <si>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</si>
  <si>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</si>
  <si>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</si>
  <si>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</si>
  <si>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</si>
  <si>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</si>
  <si>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</si>
  <si>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</si>
  <si>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</si>
  <si>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</si>
  <si>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</si>
  <si>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</si>
  <si>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</si>
  <si>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</si>
  <si>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</si>
  <si>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</si>
  <si>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</si>
  <si>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</si>
  <si>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</si>
  <si>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</si>
  <si>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</si>
  <si>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</si>
  <si>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</si>
  <si>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</si>
  <si>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</si>
  <si>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</si>
  <si>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</si>
  <si>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</si>
  <si>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</si>
  <si>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</si>
  <si>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</si>
  <si>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</si>
  <si>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</si>
  <si>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</si>
  <si>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</si>
  <si>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</si>
  <si>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</si>
  <si>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</si>
  <si>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</si>
  <si>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</si>
  <si>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</si>
  <si>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</si>
  <si>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</si>
  <si>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</si>
  <si>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</si>
  <si>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</si>
  <si>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</si>
  <si>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</si>
  <si>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</si>
  <si>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</si>
  <si>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</si>
  <si>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</si>
  <si>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</si>
  <si>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</si>
  <si>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</si>
  <si>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</si>
  <si>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</si>
  <si>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</si>
  <si>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</si>
  <si>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</si>
  <si>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</si>
  <si>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</si>
  <si>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</si>
  <si>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</si>
  <si>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</si>
  <si>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</si>
  <si>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</si>
  <si>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</si>
  <si>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</si>
  <si>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</si>
  <si>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</si>
  <si>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</si>
  <si>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</si>
  <si>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</si>
  <si>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</si>
  <si>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</si>
  <si>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</si>
  <si>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</si>
  <si>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</si>
  <si>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</si>
  <si>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</si>
  <si>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</si>
  <si>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</si>
  <si>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</si>
  <si>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</si>
  <si>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</si>
  <si>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</si>
  <si>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</si>
  <si>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</si>
  <si>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</si>
  <si>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</si>
  <si>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</si>
  <si>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</si>
  <si>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</si>
  <si>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</si>
  <si>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</si>
  <si>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</si>
  <si>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</si>
  <si>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</si>
  <si>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</si>
  <si>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</si>
  <si>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</si>
  <si>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</si>
  <si>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</si>
  <si>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</si>
  <si>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</si>
  <si>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</si>
  <si>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</si>
  <si>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</si>
  <si>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</si>
  <si>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</si>
  <si>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</si>
  <si>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</si>
  <si>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</si>
  <si>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</si>
  <si>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</si>
  <si>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</si>
  <si>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</si>
  <si>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</si>
  <si>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</si>
  <si>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</si>
  <si>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</si>
  <si>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</si>
  <si>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</si>
  <si>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</si>
  <si>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</si>
  <si>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</si>
  <si>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</si>
  <si>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</si>
  <si>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</si>
  <si>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</si>
  <si>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</si>
  <si>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</si>
  <si>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</si>
  <si>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</si>
  <si>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</si>
  <si>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</si>
  <si>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</si>
  <si>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</si>
  <si>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</si>
  <si>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</si>
  <si>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</si>
  <si>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</si>
  <si>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</si>
  <si>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</si>
  <si>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</si>
  <si>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</si>
  <si>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</si>
  <si>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</si>
  <si>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</si>
  <si>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</si>
  <si>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</si>
  <si>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</si>
  <si>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</si>
  <si>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</si>
  <si>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</si>
  <si>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</si>
  <si>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</si>
  <si>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</si>
  <si>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</si>
  <si>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</si>
  <si>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</si>
  <si>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</si>
  <si>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</si>
  <si>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</si>
  <si>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</si>
  <si>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</si>
  <si>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</si>
  <si>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</si>
  <si>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</si>
  <si>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</si>
  <si>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</si>
  <si>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</si>
  <si>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</si>
  <si>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</si>
  <si>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</si>
  <si>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</si>
  <si>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</si>
  <si>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</si>
  <si>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</si>
  <si>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</si>
  <si>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</si>
  <si>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</si>
  <si>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</si>
  <si>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</si>
  <si>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</si>
  <si>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</si>
  <si>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</si>
  <si>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</si>
  <si>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</si>
  <si>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</si>
  <si>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</si>
  <si>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</si>
  <si>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</si>
  <si>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</si>
  <si>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</si>
  <si>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</si>
  <si>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</si>
  <si>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</si>
  <si>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</si>
  <si>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</si>
  <si>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</si>
  <si>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</si>
  <si>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</si>
  <si>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</si>
  <si>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</si>
  <si>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</si>
  <si>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</si>
  <si>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</si>
  <si>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</si>
  <si>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</si>
  <si>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</si>
  <si>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</si>
  <si>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</si>
  <si>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</si>
  <si>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</si>
  <si>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</si>
  <si>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</si>
  <si>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</si>
  <si>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</si>
  <si>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</si>
  <si>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</si>
  <si>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</si>
  <si>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</si>
  <si>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</si>
  <si>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</si>
  <si>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</si>
  <si>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</si>
  <si>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</si>
  <si>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</si>
  <si>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</si>
  <si>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</si>
  <si>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</si>
  <si>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</si>
  <si>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</si>
  <si>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</si>
  <si>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</si>
  <si>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</si>
  <si>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</si>
  <si>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</si>
  <si>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</si>
  <si>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</si>
  <si>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</si>
  <si>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</si>
  <si>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</si>
  <si>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</si>
  <si>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</si>
  <si>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</si>
  <si>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</si>
  <si>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</si>
  <si>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</si>
  <si>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</si>
  <si>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</si>
  <si>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</si>
  <si>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</si>
  <si>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</si>
  <si>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</si>
  <si>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</si>
  <si>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</si>
  <si>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</si>
  <si>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</si>
  <si>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</si>
  <si>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</si>
  <si>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</si>
  <si>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</si>
  <si>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</si>
  <si>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</si>
  <si>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</si>
  <si>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</si>
  <si>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</si>
  <si>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</si>
  <si>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</si>
  <si>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</si>
  <si>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</si>
  <si>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</si>
  <si>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</si>
  <si>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</si>
  <si>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</si>
  <si>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</si>
  <si>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</si>
  <si>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</si>
  <si>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</si>
  <si>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</si>
  <si>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</si>
  <si>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</si>
  <si>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</si>
  <si>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</si>
  <si>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</si>
  <si>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</si>
  <si>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</si>
  <si>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</si>
  <si>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</si>
  <si>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</si>
  <si>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</si>
  <si>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</si>
  <si>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</si>
  <si>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</si>
  <si>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</si>
  <si>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</si>
  <si>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</si>
  <si>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</si>
  <si>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</si>
  <si>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</si>
  <si>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</si>
  <si>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</si>
  <si>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</si>
  <si>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</si>
  <si>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</si>
  <si>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</si>
  <si>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</si>
  <si>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</si>
  <si>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</si>
  <si>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</si>
  <si>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</si>
  <si>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</si>
  <si>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</si>
  <si>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</si>
  <si>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</si>
  <si>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</si>
  <si>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</si>
  <si>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</si>
  <si>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</si>
  <si>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</si>
  <si>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</si>
  <si>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</si>
  <si>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</si>
  <si>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</si>
  <si>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</si>
  <si>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</si>
  <si>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</si>
  <si>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</si>
  <si>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</si>
  <si>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</si>
  <si>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</si>
  <si>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</si>
  <si>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</si>
  <si>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</si>
  <si>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</si>
  <si>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</si>
  <si>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</si>
  <si>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</si>
  <si>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</si>
  <si>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</si>
  <si>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</si>
  <si>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</si>
  <si>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</si>
  <si>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</si>
  <si>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</si>
  <si>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</si>
  <si>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</si>
  <si>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</si>
  <si>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</si>
  <si>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</si>
  <si>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</si>
  <si>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</si>
  <si>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</si>
  <si>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</si>
  <si>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</si>
  <si>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</si>
  <si>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</si>
  <si>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</si>
  <si>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</si>
  <si>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</si>
  <si>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</si>
  <si>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</si>
  <si>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</si>
  <si>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</si>
  <si>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</si>
  <si>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</si>
  <si>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</si>
  <si>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</si>
  <si>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</si>
  <si>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</si>
  <si>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</si>
  <si>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</si>
  <si>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</si>
  <si>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</si>
  <si>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</si>
  <si>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</si>
  <si>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</si>
  <si>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</si>
  <si>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</si>
  <si>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</si>
  <si>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</si>
  <si>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</si>
  <si>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</si>
  <si>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</si>
  <si>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</si>
  <si>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</si>
  <si>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</si>
  <si>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</si>
  <si>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</si>
  <si>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</si>
  <si>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</si>
  <si>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</si>
  <si>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</si>
  <si>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</si>
  <si>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</si>
  <si>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</si>
  <si>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</si>
  <si>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</si>
  <si>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</si>
  <si>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</si>
  <si>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</si>
  <si>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</si>
  <si>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</si>
  <si>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</si>
  <si>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</si>
  <si>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</si>
  <si>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</si>
  <si>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</si>
  <si>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</si>
  <si>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</si>
  <si>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</si>
  <si>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</si>
  <si>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</si>
  <si>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</si>
  <si>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</si>
  <si>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</si>
  <si>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</si>
  <si>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</si>
  <si>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</si>
  <si>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</si>
  <si>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</si>
  <si>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</si>
  <si>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</si>
  <si>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</si>
  <si>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</si>
  <si>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</si>
  <si>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</si>
  <si>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</si>
  <si>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</si>
  <si>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</si>
  <si>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</si>
  <si>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</si>
  <si>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</si>
  <si>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</si>
  <si>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</si>
  <si>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</si>
  <si>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</si>
  <si>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</si>
  <si>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</si>
  <si>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</si>
  <si>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</si>
  <si>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</si>
  <si>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</si>
  <si>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</si>
  <si>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</si>
  <si>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</si>
  <si>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</si>
  <si>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</si>
  <si>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</si>
  <si>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</si>
  <si>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</si>
  <si>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</si>
  <si>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</si>
  <si>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</si>
  <si>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</si>
  <si>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</si>
  <si>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</si>
  <si>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</si>
  <si>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</si>
  <si>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</si>
  <si>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</si>
  <si>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</si>
  <si>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</si>
  <si>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</si>
  <si>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</si>
  <si>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</si>
  <si>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</si>
  <si>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</si>
  <si>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</si>
  <si>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</si>
  <si>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</si>
  <si>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</si>
  <si>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</si>
  <si>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</si>
  <si>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</si>
  <si>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</si>
  <si>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</si>
  <si>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</si>
  <si>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</si>
  <si>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</si>
  <si>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</si>
  <si>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</si>
  <si>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</si>
  <si>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</si>
  <si>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</si>
  <si>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</si>
  <si>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</si>
  <si>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</si>
  <si>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</si>
  <si>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</si>
  <si>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</si>
  <si>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</si>
  <si>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</si>
  <si>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</si>
  <si>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</si>
  <si>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</si>
  <si>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</si>
  <si>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</si>
  <si>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</si>
  <si>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</si>
  <si>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</si>
  <si>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</si>
  <si>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</si>
  <si>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</si>
  <si>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</si>
  <si>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</si>
  <si>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</si>
  <si>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</si>
  <si>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</si>
  <si>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</si>
  <si>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</si>
  <si>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</si>
  <si>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</si>
  <si>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</si>
  <si>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</si>
  <si>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</si>
  <si>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</si>
  <si>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</si>
  <si>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</si>
  <si>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</si>
  <si>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</si>
  <si>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</si>
  <si>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</si>
  <si>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</si>
  <si>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</si>
  <si>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</si>
  <si>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</si>
  <si>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</si>
  <si>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</si>
  <si>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</si>
  <si>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</si>
  <si>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</si>
  <si>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</si>
  <si>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</si>
  <si>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</si>
  <si>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</si>
  <si>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</si>
  <si>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</si>
  <si>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</si>
  <si>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</si>
  <si>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</si>
  <si>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</si>
  <si>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</si>
  <si>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</si>
  <si>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</si>
  <si>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</si>
  <si>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</si>
  <si>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</si>
  <si>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</si>
  <si>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</si>
  <si>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</si>
  <si>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</si>
  <si>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</si>
  <si>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</si>
  <si>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</si>
  <si>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</si>
  <si>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</si>
  <si>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</si>
  <si>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</si>
  <si>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</si>
  <si>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</si>
  <si>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</si>
  <si>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</si>
  <si>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</si>
  <si>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</si>
  <si>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</si>
  <si>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</si>
  <si>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</si>
  <si>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</si>
  <si>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</si>
  <si>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</si>
  <si>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</si>
  <si>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</si>
  <si>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</si>
  <si>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</si>
  <si>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</si>
  <si>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</si>
  <si>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</si>
  <si>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</si>
  <si>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</si>
  <si>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</si>
  <si>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</si>
  <si>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</si>
  <si>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</si>
  <si>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</si>
  <si>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</si>
  <si>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</si>
  <si>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</si>
  <si>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</si>
  <si>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</si>
  <si>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</si>
  <si>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</si>
  <si>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</si>
  <si>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</si>
  <si>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</si>
  <si>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</si>
  <si>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</si>
  <si>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</si>
  <si>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</si>
  <si>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</si>
  <si>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</si>
  <si>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</si>
  <si>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</si>
  <si>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</si>
  <si>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</si>
  <si>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</si>
  <si>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</si>
  <si>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</si>
  <si>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</si>
  <si>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</si>
  <si>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</si>
  <si>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</si>
  <si>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</si>
  <si>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</si>
  <si>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</si>
  <si>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</si>
  <si>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</si>
  <si>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</si>
  <si>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</si>
  <si>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</si>
  <si>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</si>
  <si>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</si>
  <si>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</si>
  <si>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</si>
  <si>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</si>
  <si>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</si>
  <si>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</si>
  <si>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</si>
  <si>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</si>
  <si>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</si>
  <si>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</si>
  <si>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</si>
  <si>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</si>
  <si>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</si>
  <si>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</si>
  <si>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</si>
  <si>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</si>
  <si>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</si>
  <si>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</si>
  <si>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</si>
  <si>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</si>
  <si>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</si>
  <si>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</si>
  <si>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</si>
  <si>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</si>
  <si>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</si>
  <si>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</si>
  <si>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</si>
  <si>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</si>
  <si>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</si>
  <si>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</si>
  <si>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</si>
  <si>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</si>
  <si>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</si>
  <si>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</si>
  <si>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</si>
  <si>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</si>
  <si>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</si>
  <si>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</si>
  <si>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</si>
  <si>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</si>
  <si>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</si>
  <si>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</si>
  <si>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</si>
  <si>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</si>
  <si>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</si>
  <si>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</si>
  <si>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</si>
  <si>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</si>
  <si>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</si>
  <si>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</si>
  <si>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</si>
  <si>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</si>
  <si>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</si>
  <si>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</si>
  <si>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</si>
  <si>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</si>
  <si>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</si>
  <si>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</si>
  <si>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</si>
  <si>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</si>
  <si>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</si>
  <si>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</si>
  <si>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</si>
  <si>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</si>
  <si>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</si>
  <si>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</si>
  <si>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</si>
  <si>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</si>
  <si>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</si>
  <si>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</si>
  <si>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</si>
  <si>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</si>
  <si>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</si>
  <si>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</si>
  <si>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</si>
  <si>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</si>
  <si>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</si>
  <si>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</si>
  <si>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</si>
  <si>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</si>
  <si>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</si>
  <si>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</si>
  <si>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</si>
  <si>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</si>
  <si>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</si>
  <si>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</si>
  <si>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</si>
  <si>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</si>
  <si>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</si>
  <si>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</si>
  <si>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</si>
  <si>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</si>
  <si>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</si>
  <si>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</si>
  <si>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</si>
  <si>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</si>
  <si>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</si>
  <si>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</si>
  <si>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</si>
  <si>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</si>
  <si>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</si>
  <si>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</si>
  <si>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</si>
  <si>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</si>
  <si>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</si>
  <si>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</si>
  <si>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</si>
  <si>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</si>
  <si>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</si>
  <si>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</si>
  <si>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</si>
  <si>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</si>
  <si>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</si>
  <si>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</si>
  <si>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</si>
  <si>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</si>
  <si>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</si>
  <si>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</si>
  <si>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</si>
  <si>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</si>
  <si>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</si>
  <si>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</si>
  <si>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</si>
  <si>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</si>
  <si>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</si>
  <si>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</si>
  <si>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</si>
  <si>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</si>
  <si>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</si>
  <si>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</si>
  <si>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</si>
  <si>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</si>
  <si>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</si>
  <si>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</si>
  <si>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</si>
  <si>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</si>
  <si>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</si>
  <si>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</si>
  <si>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</si>
  <si>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</si>
  <si>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</si>
  <si>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</si>
  <si>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</si>
  <si>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</si>
  <si>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</si>
  <si>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</si>
  <si>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</si>
  <si>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</si>
  <si>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</si>
  <si>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</si>
  <si>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</si>
  <si>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</si>
  <si>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</si>
  <si>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</si>
  <si>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</si>
  <si>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</si>
  <si>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</si>
  <si>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</si>
  <si>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</si>
  <si>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</si>
  <si>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</si>
  <si>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</si>
  <si>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</si>
  <si>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</si>
  <si>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</si>
  <si>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</si>
  <si>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</si>
  <si>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</si>
  <si>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</si>
  <si>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</si>
  <si>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</si>
  <si>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</si>
  <si>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</si>
  <si>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</si>
  <si>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</si>
  <si>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</si>
  <si>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</si>
  <si>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</si>
  <si>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</si>
  <si>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</si>
  <si>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</si>
  <si>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</si>
  <si>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</si>
  <si>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</si>
  <si>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</si>
  <si>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</si>
  <si>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</si>
  <si>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</si>
  <si>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</si>
  <si>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</si>
  <si>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</si>
  <si>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</si>
  <si>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</si>
  <si>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</si>
  <si>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</si>
  <si>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</si>
  <si>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</si>
  <si>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</si>
  <si>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</si>
  <si>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</si>
  <si>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</si>
  <si>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</si>
  <si>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</si>
  <si>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</si>
  <si>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</si>
  <si>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</si>
  <si>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</si>
  <si>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</si>
  <si>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</si>
  <si>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</si>
  <si>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</si>
  <si>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</si>
  <si>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</si>
  <si>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</si>
  <si>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</si>
  <si>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</si>
  <si>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</si>
  <si>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</si>
  <si>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</si>
  <si>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</si>
  <si>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</si>
  <si>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</si>
  <si>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</si>
  <si>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</si>
  <si>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</si>
  <si>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</si>
  <si>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</si>
  <si>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</si>
  <si>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</si>
  <si>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</si>
  <si>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</si>
  <si>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</si>
  <si>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</si>
  <si>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</si>
  <si>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</si>
  <si>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</si>
  <si>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</si>
  <si>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</si>
  <si>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</si>
  <si>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</si>
  <si>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</si>
  <si>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</si>
  <si>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</si>
  <si>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</si>
  <si>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</si>
  <si>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</si>
  <si>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</si>
  <si>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</si>
  <si>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</si>
  <si>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</si>
  <si>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</si>
  <si>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</si>
  <si>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</si>
  <si>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</si>
  <si>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</si>
  <si>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</si>
  <si>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</si>
  <si>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</si>
  <si>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</si>
  <si>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</si>
  <si>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</si>
  <si>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</si>
  <si>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</si>
  <si>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</si>
  <si>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</si>
  <si>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</si>
  <si>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</si>
  <si>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</si>
  <si>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</si>
  <si>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</si>
  <si>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</si>
  <si>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</si>
  <si>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</si>
  <si>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</si>
  <si>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</si>
  <si>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</si>
  <si>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</si>
  <si>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</si>
  <si>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</si>
  <si>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</si>
  <si>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</si>
  <si>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</si>
  <si>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</si>
  <si>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</si>
  <si>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</si>
  <si>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</si>
  <si>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</si>
  <si>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</si>
  <si>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</si>
  <si>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</si>
  <si>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</si>
  <si>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</si>
  <si>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</si>
  <si>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</si>
  <si>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</si>
  <si>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</si>
  <si>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</si>
  <si>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</si>
  <si>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</si>
  <si>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</si>
  <si>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</si>
  <si>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</si>
  <si>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</si>
  <si>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</si>
  <si>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</si>
  <si>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</si>
  <si>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</si>
  <si>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</si>
  <si>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</si>
  <si>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</si>
  <si>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</si>
  <si>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</si>
  <si>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</si>
  <si>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</si>
  <si>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</si>
  <si>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</si>
  <si>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</si>
  <si>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</si>
  <si>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</si>
  <si>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</si>
  <si>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</si>
  <si>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</si>
  <si>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</si>
  <si>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</si>
  <si>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</si>
  <si>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</si>
  <si>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</si>
  <si>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</si>
  <si>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</si>
  <si>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</si>
  <si>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</si>
  <si>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</si>
  <si>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</si>
  <si>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</si>
  <si>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</si>
  <si>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</si>
  <si>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</si>
  <si>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</si>
  <si>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</si>
  <si>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</si>
  <si>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</si>
  <si>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</si>
  <si>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</si>
  <si>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</si>
  <si>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</si>
  <si>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</si>
  <si>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</si>
  <si>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</si>
  <si>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</si>
  <si>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</si>
  <si>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</si>
  <si>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</si>
  <si>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</si>
  <si>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</si>
  <si>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</si>
  <si>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</si>
  <si>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</si>
  <si>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</si>
  <si>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</si>
  <si>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</si>
  <si>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</si>
  <si>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</si>
  <si>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</si>
  <si>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</si>
  <si>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</si>
  <si>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</si>
  <si>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</si>
  <si>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</si>
  <si>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</si>
  <si>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</si>
  <si>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</si>
  <si>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</si>
  <si>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</si>
  <si>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</si>
  <si>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</si>
  <si>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</si>
  <si>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</si>
  <si>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</si>
  <si>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</si>
  <si>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</si>
  <si>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</si>
  <si>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</si>
  <si>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</si>
  <si>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</si>
  <si>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</si>
  <si>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</si>
  <si>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</si>
  <si>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</si>
  <si>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</si>
  <si>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</si>
  <si>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</si>
  <si>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</si>
  <si>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</si>
  <si>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</si>
  <si>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</si>
  <si>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</si>
  <si>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</si>
  <si>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</si>
  <si>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</si>
  <si>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</si>
  <si>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</si>
  <si>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</si>
  <si>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</si>
  <si>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</si>
  <si>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</si>
  <si>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</si>
  <si>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</si>
  <si>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</si>
  <si>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</si>
  <si>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</si>
  <si>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</si>
  <si>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</si>
  <si>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</si>
  <si>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</si>
  <si>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</si>
  <si>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</si>
  <si>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</si>
  <si>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</si>
  <si>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</si>
  <si>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</si>
  <si>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</si>
  <si>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</si>
  <si>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</si>
  <si>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</si>
  <si>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</si>
  <si>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</si>
  <si>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</si>
  <si>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</si>
  <si>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</si>
  <si>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</si>
  <si>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</si>
  <si>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</si>
  <si>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</si>
  <si>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</si>
  <si>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</si>
  <si>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</si>
  <si>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</si>
  <si>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</si>
  <si>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</si>
  <si>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</si>
  <si>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</si>
  <si>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</si>
  <si>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</si>
  <si>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</si>
  <si>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</si>
  <si>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</si>
  <si>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</si>
  <si>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</si>
  <si>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</si>
  <si>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</si>
  <si>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</si>
  <si>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</si>
  <si>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</si>
  <si>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</si>
  <si>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</si>
  <si>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</si>
  <si>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</si>
  <si>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</si>
  <si>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</si>
  <si>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</si>
  <si>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</si>
  <si>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</si>
  <si>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</si>
  <si>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</si>
  <si>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</si>
  <si>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</si>
  <si>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</si>
  <si>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</si>
  <si>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</si>
  <si>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</si>
  <si>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</si>
  <si>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</si>
  <si>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</si>
  <si>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</si>
  <si>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</si>
  <si>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</si>
  <si>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</si>
  <si>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</si>
  <si>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</si>
  <si>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</si>
  <si>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</si>
  <si>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</si>
  <si>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</si>
  <si>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</si>
  <si>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</si>
  <si>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</si>
  <si>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</si>
  <si>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</si>
  <si>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</si>
  <si>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</si>
  <si>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</si>
  <si>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</si>
  <si>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</si>
  <si>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</si>
  <si>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</si>
  <si>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</si>
  <si>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</si>
  <si>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</si>
  <si>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</si>
  <si>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</si>
  <si>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</si>
  <si>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</si>
  <si>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</si>
  <si>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</si>
  <si>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</si>
  <si>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</si>
  <si>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</si>
  <si>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</si>
  <si>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</si>
  <si>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</si>
  <si>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</si>
  <si>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</si>
  <si>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</si>
  <si>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</si>
  <si>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</si>
  <si>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</si>
  <si>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</si>
  <si>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</si>
  <si>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</si>
  <si>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</si>
  <si>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</si>
  <si>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</si>
  <si>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</si>
  <si>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</si>
  <si>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</si>
  <si>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</si>
  <si>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</si>
  <si>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</si>
  <si>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</si>
  <si>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</si>
  <si>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</si>
  <si>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</si>
  <si>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</si>
  <si>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</si>
  <si>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</si>
  <si>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</si>
  <si>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</si>
  <si>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</si>
  <si>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</si>
  <si>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</si>
  <si>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</si>
  <si>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</si>
  <si>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</si>
  <si>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</si>
  <si>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</si>
  <si>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</si>
  <si>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</si>
  <si>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</si>
  <si>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</si>
  <si>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</si>
  <si>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</si>
  <si>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</si>
  <si>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</si>
  <si>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</si>
  <si>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</si>
  <si>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</si>
  <si>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</si>
  <si>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</si>
  <si>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</si>
  <si>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</si>
  <si>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</si>
  <si>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</si>
  <si>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</si>
  <si>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</si>
  <si>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</si>
  <si>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</si>
  <si>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</si>
  <si>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</si>
  <si>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</si>
  <si>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</si>
  <si>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</si>
  <si>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</si>
  <si>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</si>
  <si>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</si>
  <si>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</si>
  <si>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</si>
  <si>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</si>
  <si>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</si>
  <si>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</si>
  <si>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</si>
  <si>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</si>
  <si>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</si>
  <si>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</si>
  <si>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</si>
  <si>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</si>
  <si>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</si>
  <si>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</si>
  <si>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</si>
  <si>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</si>
  <si>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</si>
  <si>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</si>
  <si>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</si>
  <si>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</si>
  <si>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</si>
  <si>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</si>
  <si>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</si>
  <si>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</si>
  <si>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</si>
  <si>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</si>
  <si>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</si>
  <si>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</si>
  <si>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</si>
  <si>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</si>
  <si>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</si>
  <si>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</si>
  <si>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</si>
  <si>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</si>
  <si>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</si>
  <si>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</si>
  <si>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</si>
  <si>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</si>
  <si>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</si>
  <si>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</si>
  <si>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</si>
  <si>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</si>
  <si>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</si>
  <si>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</si>
  <si>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</si>
  <si>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</si>
  <si>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</si>
  <si>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</si>
  <si>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</si>
  <si>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</si>
  <si>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</si>
  <si>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</si>
  <si>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</si>
  <si>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</si>
  <si>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</si>
  <si>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</si>
  <si>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</si>
  <si>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</si>
  <si>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</si>
  <si>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</si>
  <si>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</si>
  <si>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</si>
  <si>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</si>
  <si>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</si>
  <si>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</si>
  <si>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</si>
  <si>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</si>
  <si>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</si>
  <si>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</si>
  <si>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</si>
  <si>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</si>
  <si>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</si>
  <si>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</si>
  <si>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</si>
  <si>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</si>
  <si>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</si>
  <si>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</si>
  <si>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</si>
  <si>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</si>
  <si>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</si>
  <si>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</si>
  <si>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</si>
  <si>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</si>
  <si>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</si>
  <si>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</si>
  <si>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</si>
  <si>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</si>
  <si>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</si>
  <si>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</si>
  <si>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</si>
  <si>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</si>
  <si>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</si>
  <si>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</si>
  <si>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</si>
  <si>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</si>
  <si>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</si>
  <si>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</si>
  <si>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</si>
  <si>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</si>
  <si>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</si>
  <si>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</si>
  <si>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</si>
  <si>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</si>
  <si>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</si>
  <si>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</si>
  <si>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</si>
  <si>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</si>
  <si>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</si>
  <si>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</si>
  <si>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</si>
  <si>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</si>
  <si>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</si>
  <si>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</si>
  <si>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</si>
  <si>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</si>
  <si>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</si>
  <si>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</si>
  <si>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</si>
  <si>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</si>
  <si>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</si>
  <si>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</si>
  <si>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</si>
  <si>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</si>
  <si>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</si>
  <si>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</si>
  <si>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</si>
  <si>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</si>
  <si>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</si>
  <si>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</si>
  <si>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</si>
  <si>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</si>
  <si>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</si>
  <si>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</si>
  <si>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</si>
  <si>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</si>
  <si>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</si>
  <si>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</si>
  <si>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</si>
  <si>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</si>
  <si>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</si>
  <si>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</si>
  <si>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</si>
  <si>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</si>
  <si>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</si>
  <si>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</si>
  <si>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</si>
  <si>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</si>
  <si>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</si>
  <si>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</si>
  <si>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</si>
  <si>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</si>
  <si>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</si>
  <si>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</si>
  <si>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</si>
  <si>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</si>
  <si>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</si>
  <si>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</si>
  <si>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</si>
  <si>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</si>
  <si>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</si>
  <si>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</si>
  <si>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</si>
  <si>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</si>
  <si>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</si>
  <si>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</si>
  <si>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</si>
  <si>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</si>
  <si>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</si>
  <si>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</si>
  <si>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</si>
  <si>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</si>
  <si>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</si>
  <si>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</si>
  <si>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</si>
  <si>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</si>
  <si>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</si>
  <si>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</si>
  <si>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</si>
  <si>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</si>
  <si>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</si>
  <si>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</si>
  <si>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</si>
  <si>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</si>
  <si>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</si>
  <si>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</si>
  <si>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</si>
  <si>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</si>
  <si>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</si>
  <si>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</si>
  <si>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</si>
  <si>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</si>
  <si>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</si>
  <si>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</si>
  <si>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</si>
  <si>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</si>
  <si>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</si>
  <si>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</si>
  <si>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</si>
  <si>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</si>
  <si>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</si>
  <si>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</si>
  <si>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</si>
  <si>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</si>
  <si>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</si>
  <si>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</si>
  <si>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</si>
  <si>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</si>
  <si>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</si>
  <si>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</si>
  <si>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</si>
  <si>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</si>
  <si>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</si>
  <si>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</si>
  <si>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</si>
  <si>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</si>
  <si>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</si>
  <si>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</si>
  <si>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</si>
  <si>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</si>
  <si>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</si>
  <si>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</si>
  <si>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</si>
  <si>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</si>
  <si>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</si>
  <si>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</si>
  <si>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</si>
  <si>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</si>
  <si>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</si>
  <si>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</si>
  <si>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</si>
  <si>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</si>
  <si>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</si>
  <si>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</si>
  <si>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</si>
  <si>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</si>
  <si>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</si>
  <si>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</si>
  <si>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</si>
  <si>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</si>
  <si>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</si>
  <si>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</si>
  <si>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</si>
  <si>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</si>
  <si>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</si>
  <si>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</si>
  <si>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</si>
  <si>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</si>
  <si>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</si>
  <si>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</si>
  <si>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</si>
  <si>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</si>
  <si>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</si>
  <si>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</si>
  <si>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</si>
  <si>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</si>
  <si>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</si>
  <si>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</si>
  <si>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</si>
  <si>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</si>
  <si>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</si>
  <si>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</si>
  <si>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</si>
  <si>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</si>
  <si>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</si>
  <si>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</si>
  <si>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</si>
  <si>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</si>
  <si>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</si>
  <si>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</si>
  <si>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</si>
  <si>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</si>
  <si>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</si>
  <si>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</si>
  <si>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</si>
  <si>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</si>
  <si>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</si>
  <si>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</si>
  <si>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</si>
  <si>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</si>
  <si>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</si>
  <si>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</si>
  <si>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</si>
  <si>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</si>
  <si>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</si>
  <si>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</si>
  <si>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</si>
  <si>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</si>
  <si>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</si>
  <si>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</si>
  <si>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</si>
  <si>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</si>
  <si>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</si>
  <si>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</si>
  <si>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</si>
  <si>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</si>
  <si>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</si>
  <si>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</si>
  <si>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</si>
  <si>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</si>
  <si>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</si>
  <si>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</si>
  <si>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</si>
  <si>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</si>
  <si>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</si>
  <si>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</si>
  <si>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</si>
  <si>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</si>
  <si>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</si>
  <si>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</si>
  <si>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</si>
  <si>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</si>
  <si>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</si>
  <si>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</si>
  <si>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</si>
  <si>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</si>
  <si>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</si>
  <si>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</si>
  <si>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</si>
  <si>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</si>
  <si>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</si>
  <si>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</si>
  <si>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</si>
  <si>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</si>
  <si>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</si>
  <si>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</si>
  <si>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</si>
  <si>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</si>
  <si>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</si>
  <si>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</si>
  <si>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</si>
  <si>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</si>
  <si>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</si>
  <si>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</si>
  <si>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</si>
  <si>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</si>
  <si>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</si>
  <si>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</si>
  <si>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</si>
  <si>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</si>
  <si>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</si>
  <si>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</si>
  <si>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</si>
  <si>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</si>
  <si>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</si>
  <si>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</si>
  <si>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</si>
  <si>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</si>
  <si>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</si>
  <si>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</si>
  <si>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</si>
  <si>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</si>
  <si>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</si>
  <si>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</si>
  <si>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</si>
  <si>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</si>
  <si>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</si>
  <si>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</si>
  <si>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</si>
  <si>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</si>
  <si>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</si>
  <si>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</si>
  <si>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</si>
  <si>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</si>
  <si>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</si>
  <si>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</si>
  <si>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</si>
  <si>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</si>
  <si>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</si>
  <si>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</si>
  <si>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</si>
  <si>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</si>
  <si>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</si>
  <si>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</si>
  <si>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</si>
  <si>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</si>
  <si>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</si>
  <si>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</si>
  <si>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</si>
  <si>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</si>
  <si>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</si>
  <si>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</si>
  <si>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</si>
  <si>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</si>
  <si>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</si>
  <si>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</si>
  <si>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</si>
  <si>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</si>
  <si>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</si>
  <si>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</si>
  <si>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</si>
  <si>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</si>
  <si>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</si>
  <si>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</si>
  <si>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</si>
  <si>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</si>
  <si>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</si>
  <si>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</si>
  <si>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</si>
  <si>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</si>
  <si>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</si>
  <si>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</si>
  <si>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</si>
  <si>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</si>
  <si>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</si>
  <si>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</si>
  <si>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</si>
  <si>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</si>
  <si>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</si>
  <si>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</si>
  <si>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</si>
  <si>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</si>
  <si>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</si>
  <si>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</si>
  <si>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</si>
  <si>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</si>
  <si>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</si>
  <si>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</si>
  <si>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</si>
  <si>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</si>
  <si>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</si>
  <si>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</si>
  <si>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</si>
  <si>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</si>
  <si>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</si>
  <si>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</si>
  <si>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</si>
  <si>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</si>
  <si>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</si>
  <si>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</si>
  <si>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</si>
  <si>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</si>
  <si>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</si>
  <si>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</si>
  <si>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</si>
  <si>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</si>
  <si>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</si>
  <si>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</si>
  <si>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</si>
  <si>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</si>
  <si>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</si>
  <si>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</si>
  <si>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</si>
  <si>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</si>
  <si>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</si>
  <si>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</si>
  <si>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</si>
  <si>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</si>
  <si>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</si>
  <si>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</si>
  <si>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</si>
  <si>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</si>
  <si>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</si>
  <si>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</si>
  <si>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</si>
  <si>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</si>
  <si>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</si>
  <si>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</si>
  <si>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</si>
  <si>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</si>
  <si>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</si>
  <si>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</si>
  <si>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</si>
  <si>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</si>
  <si>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</si>
  <si>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</si>
  <si>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</si>
  <si>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</si>
  <si>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</si>
  <si>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</si>
  <si>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</si>
  <si>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</si>
  <si>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</si>
  <si>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</si>
  <si>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</si>
  <si>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</si>
  <si>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</si>
  <si>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</si>
  <si>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</si>
  <si>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</si>
  <si>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</si>
  <si>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</si>
  <si>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</si>
  <si>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</si>
  <si>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</si>
  <si>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</si>
  <si>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</si>
  <si>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</si>
  <si>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</si>
  <si>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</si>
  <si>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</si>
  <si>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</si>
  <si>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</si>
  <si>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</si>
  <si>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</si>
  <si>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</si>
  <si>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</si>
  <si>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</si>
  <si>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</si>
  <si>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</si>
  <si>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</si>
  <si>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</si>
  <si>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</si>
  <si>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</si>
  <si>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</si>
  <si>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</si>
  <si>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</si>
  <si>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</si>
  <si>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</si>
  <si>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</si>
  <si>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</si>
  <si>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</si>
  <si>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</si>
  <si>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</si>
  <si>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</si>
  <si>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</si>
  <si>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</si>
  <si>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</si>
  <si>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</si>
  <si>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</si>
  <si>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</si>
  <si>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</si>
  <si>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</si>
  <si>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</si>
  <si>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</si>
  <si>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</si>
  <si>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</si>
  <si>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</si>
  <si>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</si>
  <si>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</si>
  <si>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</si>
  <si>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</si>
  <si>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</si>
  <si>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</si>
  <si>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</si>
  <si>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</si>
  <si>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</si>
  <si>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</si>
  <si>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</si>
  <si>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</si>
  <si>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</si>
  <si>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</si>
  <si>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</si>
  <si>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</si>
  <si>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</si>
  <si>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</si>
  <si>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</si>
  <si>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</si>
  <si>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</si>
  <si>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</si>
  <si>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</si>
  <si>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</si>
  <si>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</si>
  <si>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</si>
  <si>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</si>
  <si>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</si>
  <si>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</si>
  <si>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</si>
  <si>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</si>
  <si>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</si>
  <si>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</si>
  <si>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</si>
  <si>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</si>
  <si>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</si>
  <si>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</si>
  <si>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</si>
  <si>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</si>
  <si>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</si>
  <si>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</si>
  <si>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</si>
  <si>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</si>
  <si>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</si>
  <si>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</si>
  <si>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</si>
  <si>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</si>
  <si>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</si>
  <si>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</si>
  <si>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</si>
  <si>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</si>
  <si>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</si>
  <si>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</si>
  <si>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</si>
  <si>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</si>
  <si>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</si>
  <si>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</si>
  <si>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</si>
  <si>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</si>
  <si>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</si>
  <si>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</si>
  <si>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</si>
  <si>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</si>
  <si>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</si>
  <si>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</si>
  <si>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</si>
  <si>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</si>
  <si>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</si>
  <si>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</si>
  <si>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</si>
  <si>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</si>
  <si>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</si>
  <si>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</si>
  <si>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</si>
  <si>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</si>
  <si>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</si>
  <si>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</si>
  <si>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</si>
  <si>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</si>
  <si>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</si>
  <si>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</si>
  <si>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</si>
  <si>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</si>
  <si>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</si>
  <si>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</si>
  <si>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</si>
  <si>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</si>
  <si>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</si>
  <si>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</si>
  <si>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</si>
  <si>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</si>
  <si>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</si>
  <si>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</si>
  <si>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</si>
  <si>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</si>
  <si>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</si>
  <si>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</si>
  <si>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</si>
  <si>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</si>
  <si>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</si>
  <si>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</si>
  <si>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</si>
  <si>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</si>
  <si>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</si>
  <si>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</si>
  <si>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</si>
  <si>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</si>
  <si>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</si>
  <si>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</si>
  <si>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</si>
  <si>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</si>
  <si>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</si>
  <si>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</si>
  <si>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</si>
  <si>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</si>
  <si>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</si>
  <si>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</si>
  <si>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</si>
  <si>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</si>
  <si>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</si>
  <si>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</si>
  <si>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</si>
  <si>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</si>
  <si>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</si>
  <si>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</si>
  <si>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</si>
  <si>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</si>
  <si>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</si>
  <si>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</si>
  <si>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</si>
  <si>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</si>
  <si>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</si>
  <si>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</si>
  <si>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</si>
  <si>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</si>
  <si>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</si>
  <si>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</si>
  <si>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</si>
  <si>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</si>
  <si>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</si>
  <si>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</si>
  <si>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</si>
  <si>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</si>
  <si>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</si>
  <si>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</si>
  <si>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</si>
  <si>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</si>
  <si>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</si>
  <si>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</si>
  <si>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</si>
  <si>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</si>
  <si>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</si>
  <si>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</si>
  <si>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</si>
  <si>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</si>
  <si>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</si>
  <si>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</si>
  <si>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</si>
  <si>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</si>
  <si>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</si>
  <si>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</si>
  <si>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</si>
  <si>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</si>
  <si>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</si>
  <si>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</si>
  <si>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</si>
  <si>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</si>
  <si>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</si>
  <si>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</si>
  <si>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</si>
  <si>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</si>
  <si>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</si>
  <si>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</si>
  <si>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</si>
  <si>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</si>
  <si>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</si>
  <si>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</si>
  <si>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</si>
  <si>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</si>
  <si>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</si>
  <si>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</si>
  <si>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</si>
  <si>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</si>
  <si>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</si>
  <si>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</si>
  <si>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</si>
  <si>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</si>
  <si>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</si>
  <si>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</si>
  <si>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</si>
  <si>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</si>
  <si>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</si>
  <si>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</si>
  <si>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</si>
  <si>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</si>
  <si>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</si>
  <si>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</si>
  <si>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</si>
  <si>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</si>
  <si>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</si>
  <si>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</si>
  <si>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</si>
  <si>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</si>
  <si>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</si>
  <si>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</si>
  <si>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</si>
  <si>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</si>
  <si>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</si>
  <si>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</si>
  <si>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</si>
  <si>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</si>
  <si>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</si>
  <si>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</si>
  <si>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</si>
  <si>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</si>
  <si>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</si>
  <si>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</si>
  <si>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</si>
  <si>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</si>
  <si>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</si>
  <si>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</si>
  <si>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</si>
  <si>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</si>
  <si>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</si>
  <si>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</si>
  <si>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</si>
  <si>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</si>
  <si>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</si>
  <si>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</si>
  <si>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</si>
  <si>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</si>
  <si>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</si>
  <si>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</si>
  <si>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</si>
  <si>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</si>
  <si>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</si>
  <si>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</si>
  <si>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</si>
  <si>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</si>
  <si>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</si>
  <si>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</si>
  <si>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</si>
  <si>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</si>
  <si>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</si>
  <si>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</si>
  <si>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</si>
  <si>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</si>
  <si>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</si>
  <si>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</si>
  <si>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</si>
  <si>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</si>
  <si>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</si>
  <si>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</si>
  <si>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</si>
  <si>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</si>
  <si>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</si>
  <si>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</si>
  <si>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</si>
  <si>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</si>
  <si>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</si>
  <si>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</si>
  <si>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</si>
  <si>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</si>
  <si>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</si>
  <si>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</si>
  <si>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</si>
  <si>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</si>
  <si>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</si>
  <si>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</si>
  <si>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</si>
  <si>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</si>
  <si>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</si>
  <si>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</si>
  <si>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</si>
  <si>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</si>
  <si>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</si>
  <si>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</si>
  <si>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</si>
  <si>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</si>
  <si>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</si>
  <si>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</si>
  <si>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</si>
  <si>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</si>
  <si>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</si>
  <si>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</si>
  <si>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</si>
  <si>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</si>
  <si>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</si>
  <si>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</si>
  <si>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</si>
  <si>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</si>
  <si>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</si>
  <si>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</si>
  <si>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</si>
  <si>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</si>
  <si>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</si>
  <si>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</si>
  <si>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</si>
  <si>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</si>
  <si>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</si>
  <si>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</si>
  <si>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</si>
  <si>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</si>
  <si>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</si>
  <si>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</si>
  <si>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</si>
  <si>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</si>
  <si>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</si>
  <si>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</si>
  <si>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</si>
  <si>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</si>
  <si>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</si>
  <si>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</si>
  <si>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</si>
  <si>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</si>
  <si>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</si>
  <si>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</si>
  <si>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</si>
  <si>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</si>
  <si>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</si>
  <si>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</si>
  <si>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</si>
  <si>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</si>
  <si>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</si>
  <si>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</si>
  <si>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</si>
  <si>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</si>
  <si>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</si>
  <si>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</si>
  <si>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</si>
  <si>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</si>
  <si>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</si>
  <si>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</si>
  <si>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</si>
  <si>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</si>
  <si>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</si>
  <si>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</si>
  <si>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</si>
  <si>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</si>
  <si>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</si>
  <si>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</si>
  <si>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</si>
  <si>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</si>
  <si>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</si>
  <si>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</si>
  <si>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</si>
  <si>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</si>
  <si>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</si>
  <si>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</si>
  <si>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</si>
  <si>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</si>
  <si>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</si>
  <si>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</si>
  <si>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</si>
  <si>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</si>
  <si>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</si>
  <si>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</si>
  <si>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</si>
  <si>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</si>
  <si>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</si>
  <si>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</si>
  <si>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</si>
  <si>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</si>
  <si>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</si>
  <si>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</si>
  <si>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</si>
  <si>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</si>
  <si>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</si>
  <si>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</si>
  <si>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</si>
  <si>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</si>
  <si>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</si>
  <si>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</si>
  <si>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</si>
  <si>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</si>
  <si>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</si>
  <si>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</si>
  <si>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</si>
  <si>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</si>
  <si>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</si>
  <si>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</si>
  <si>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</si>
  <si>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</si>
  <si>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</si>
  <si>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</si>
  <si>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</si>
  <si>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</si>
  <si>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</si>
  <si>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</si>
  <si>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</si>
  <si>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</si>
  <si>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</si>
  <si>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</si>
  <si>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</si>
  <si>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</si>
  <si>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</si>
  <si>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</si>
  <si>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</si>
  <si>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</si>
  <si>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</si>
  <si>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</si>
  <si>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</si>
  <si>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</si>
  <si>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</si>
  <si>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</si>
  <si>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</si>
  <si>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</si>
  <si>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</si>
  <si>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</si>
  <si>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</si>
  <si>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</si>
  <si>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</si>
  <si>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</si>
  <si>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</si>
  <si>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</si>
  <si>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</si>
  <si>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</si>
  <si>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</si>
  <si>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</si>
  <si>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</si>
  <si>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</si>
  <si>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</si>
  <si>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</si>
  <si>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</si>
  <si>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</si>
  <si>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</si>
  <si>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</si>
  <si>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</si>
  <si>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</si>
  <si>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</si>
  <si>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</si>
  <si>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</si>
  <si>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</si>
  <si>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</si>
  <si>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</si>
  <si>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</si>
  <si>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</si>
  <si>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</si>
  <si>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</si>
  <si>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</si>
  <si>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</si>
  <si>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</si>
  <si>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</si>
  <si>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</si>
  <si>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</si>
  <si>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</si>
  <si>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</si>
  <si>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</si>
  <si>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</si>
  <si>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</si>
  <si>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</si>
  <si>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</si>
  <si>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</si>
  <si>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</si>
  <si>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</si>
  <si>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</si>
  <si>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</si>
  <si>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</si>
  <si>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</si>
  <si>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</si>
  <si>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</si>
  <si>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</si>
  <si>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</si>
  <si>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</si>
  <si>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</si>
  <si>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</si>
  <si>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</si>
  <si>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</si>
  <si>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</si>
  <si>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</si>
  <si>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</si>
  <si>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</si>
  <si>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</si>
  <si>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</si>
  <si>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</si>
  <si>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</si>
  <si>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</si>
  <si>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</si>
  <si>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</si>
  <si>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</si>
  <si>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</si>
  <si>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</si>
  <si>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</si>
  <si>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</si>
  <si>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</si>
  <si>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</si>
  <si>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</si>
  <si>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</si>
  <si>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</si>
  <si>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</si>
  <si>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</si>
  <si>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</si>
  <si>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</si>
  <si>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</si>
  <si>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</si>
  <si>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</si>
  <si>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</si>
  <si>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</si>
  <si>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</si>
  <si>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</si>
  <si>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</si>
  <si>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</si>
  <si>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</si>
  <si>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</si>
  <si>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</si>
  <si>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</si>
  <si>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</si>
  <si>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</si>
  <si>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</si>
  <si>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</si>
  <si>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</si>
  <si>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</si>
  <si>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</si>
  <si>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</si>
  <si>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</si>
  <si>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</si>
  <si>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</si>
  <si>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</si>
  <si>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</si>
  <si>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</si>
  <si>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</si>
  <si>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</si>
  <si>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</si>
  <si>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</si>
  <si>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</si>
  <si>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</si>
  <si>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</si>
  <si>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</si>
  <si>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</si>
  <si>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</si>
  <si>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</si>
  <si>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</si>
  <si>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</si>
  <si>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</si>
  <si>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</si>
  <si>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</si>
  <si>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</si>
  <si>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</si>
  <si>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</si>
  <si>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</si>
  <si>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</si>
  <si>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</si>
  <si>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</si>
  <si>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</si>
  <si>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</si>
  <si>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</si>
  <si>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</si>
  <si>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</si>
  <si>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</si>
  <si>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</si>
  <si>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</si>
  <si>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</si>
  <si>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</si>
  <si>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</si>
  <si>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</si>
  <si>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</si>
  <si>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</si>
  <si>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</si>
  <si>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</si>
  <si>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</si>
  <si>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</si>
  <si>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</si>
  <si>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</si>
  <si>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</si>
  <si>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</si>
  <si>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</si>
  <si>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</si>
  <si>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</si>
  <si>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</si>
  <si>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</si>
  <si>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</si>
  <si>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</si>
  <si>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</si>
  <si>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</si>
  <si>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</si>
  <si>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</si>
  <si>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</si>
  <si>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</si>
  <si>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</si>
  <si>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</si>
  <si>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</si>
  <si>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</si>
  <si>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</si>
  <si>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</si>
  <si>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</si>
  <si>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</si>
  <si>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</si>
  <si>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</si>
  <si>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</si>
  <si>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</si>
  <si>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</si>
  <si>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</si>
  <si>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</si>
  <si>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</si>
  <si>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</si>
  <si>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</si>
  <si>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</si>
  <si>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</si>
  <si>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</si>
  <si>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</si>
  <si>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</si>
  <si>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</si>
  <si>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</si>
  <si>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</si>
  <si>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</si>
  <si>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</si>
  <si>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</si>
  <si>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</si>
  <si>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</si>
  <si>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</si>
  <si>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</si>
  <si>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</si>
  <si>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</si>
  <si>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</si>
  <si>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</si>
  <si>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</si>
  <si>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</si>
  <si>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</si>
  <si>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</si>
  <si>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</si>
  <si>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</si>
  <si>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</si>
  <si>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</si>
  <si>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</si>
  <si>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</si>
  <si>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</si>
  <si>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</si>
  <si>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</si>
  <si>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</si>
  <si>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</si>
  <si>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</si>
  <si>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</si>
  <si>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</si>
  <si>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</si>
  <si>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</si>
  <si>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</si>
  <si>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</si>
  <si>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</si>
  <si>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</si>
  <si>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</si>
  <si>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</si>
  <si>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</si>
  <si>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</si>
  <si>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</si>
  <si>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</si>
  <si>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</si>
  <si>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</si>
  <si>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</si>
  <si>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</si>
  <si>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</si>
  <si>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</si>
  <si>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</si>
  <si>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</si>
  <si>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</si>
  <si>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</si>
  <si>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</si>
  <si>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</si>
  <si>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</si>
  <si>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</si>
  <si>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</si>
  <si>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</si>
  <si>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</si>
  <si>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</si>
  <si>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</si>
  <si>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</si>
  <si>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</si>
  <si>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</si>
  <si>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</si>
  <si>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</si>
  <si>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</si>
  <si>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</si>
  <si>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</si>
  <si>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</si>
  <si>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</si>
  <si>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</si>
  <si>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</si>
  <si>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</si>
  <si>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</si>
  <si>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</si>
  <si>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</si>
  <si>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</si>
  <si>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</si>
  <si>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</si>
  <si>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</si>
  <si>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</si>
  <si>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</si>
  <si>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</si>
  <si>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</si>
  <si>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</si>
  <si>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</si>
  <si>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</si>
  <si>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</si>
  <si>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</si>
  <si>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</si>
  <si>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</si>
  <si>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</si>
  <si>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</si>
  <si>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</si>
  <si>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</si>
  <si>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</si>
  <si>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</si>
  <si>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</si>
  <si>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</si>
  <si>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</si>
  <si>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</si>
  <si>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</si>
  <si>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</si>
  <si>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</si>
  <si>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</si>
  <si>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</si>
  <si>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</si>
  <si>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</si>
  <si>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</si>
  <si>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</si>
  <si>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</si>
  <si>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</si>
  <si>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</si>
  <si>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</si>
  <si>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</si>
  <si>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</si>
  <si>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</si>
  <si>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</si>
  <si>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</si>
  <si>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</si>
  <si>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</si>
  <si>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</si>
  <si>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</si>
  <si>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</si>
  <si>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</si>
  <si>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</si>
  <si>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</si>
  <si>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</si>
  <si>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</si>
  <si>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</si>
  <si>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</si>
  <si>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</si>
  <si>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</si>
  <si>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</si>
  <si>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</si>
  <si>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</si>
  <si>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</si>
  <si>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</si>
  <si>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</si>
  <si>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</si>
  <si>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</si>
  <si>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</si>
  <si>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</si>
  <si>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</si>
  <si>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</si>
  <si>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</si>
  <si>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</si>
  <si>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</si>
  <si>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</si>
  <si>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</si>
  <si>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</si>
  <si>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</si>
  <si>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</si>
  <si>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</si>
  <si>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</si>
  <si>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</si>
  <si>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</si>
  <si>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</si>
  <si>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</si>
  <si>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</si>
  <si>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</si>
  <si>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</si>
  <si>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</si>
  <si>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</si>
  <si>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</si>
  <si>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</si>
  <si>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</si>
  <si>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</si>
  <si>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</si>
  <si>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</si>
  <si>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</si>
  <si>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</si>
  <si>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</si>
  <si>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</si>
  <si>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</si>
  <si>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</si>
  <si>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</si>
  <si>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</si>
  <si>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</si>
  <si>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</si>
  <si>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</si>
  <si>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</si>
  <si>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</si>
  <si>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</si>
  <si>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</si>
  <si>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</si>
  <si>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</si>
  <si>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</si>
  <si>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</si>
  <si>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</si>
  <si>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</si>
  <si>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</si>
  <si>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</si>
  <si>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</si>
  <si>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</si>
  <si>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</si>
  <si>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</si>
  <si>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</si>
  <si>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</si>
  <si>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</si>
  <si>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</si>
  <si>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</si>
  <si>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</si>
  <si>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</si>
  <si>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</si>
  <si>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</si>
  <si>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</si>
  <si>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</si>
  <si>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</si>
  <si>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</si>
  <si>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</si>
  <si>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</si>
  <si>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</si>
  <si>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</si>
  <si>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</si>
  <si>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</si>
  <si>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</si>
  <si>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</si>
  <si>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</si>
  <si>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</si>
  <si>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</si>
  <si>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</si>
  <si>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</si>
  <si>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</si>
  <si>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</si>
  <si>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</si>
  <si>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</si>
  <si>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</si>
  <si>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</si>
  <si>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</si>
  <si>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</si>
  <si>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</si>
  <si>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</si>
  <si>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</si>
  <si>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</si>
  <si>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</si>
  <si>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</si>
  <si>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</si>
  <si>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</si>
  <si>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</si>
  <si>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</si>
  <si>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</si>
  <si>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</si>
  <si>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</si>
  <si>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</si>
  <si>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</si>
  <si>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</si>
  <si>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</si>
  <si>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</si>
  <si>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</si>
  <si>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</si>
  <si>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</si>
  <si>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</si>
  <si>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</si>
  <si>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</si>
  <si>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</si>
  <si>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</si>
  <si>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</si>
  <si>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</si>
  <si>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</si>
  <si>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</si>
  <si>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</si>
  <si>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</si>
  <si>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</si>
  <si>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</si>
  <si>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</si>
  <si>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</si>
  <si>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</si>
  <si>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</si>
  <si>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</si>
  <si>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</si>
  <si>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</si>
  <si>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</si>
  <si>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</si>
  <si>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</si>
  <si>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</si>
  <si>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</si>
  <si>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</si>
  <si>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</si>
  <si>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</si>
  <si>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</si>
  <si>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</si>
  <si>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</si>
  <si>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</si>
  <si>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</si>
  <si>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</si>
  <si>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</si>
  <si>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</si>
  <si>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</si>
  <si>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</si>
  <si>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</si>
  <si>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</si>
  <si>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</si>
  <si>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</si>
  <si>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</si>
  <si>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</si>
  <si>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</si>
  <si>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</si>
  <si>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</si>
  <si>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</si>
  <si>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</si>
  <si>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</si>
  <si>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</si>
  <si>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</si>
  <si>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</si>
  <si>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</si>
  <si>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</si>
  <si>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</si>
  <si>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</si>
  <si>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</si>
  <si>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</si>
  <si>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</si>
  <si>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</si>
  <si>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</si>
  <si>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</si>
  <si>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</si>
  <si>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</si>
  <si>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</si>
  <si>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</si>
  <si>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</si>
  <si>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</si>
  <si>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</si>
  <si>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</si>
  <si>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</si>
  <si>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</si>
  <si>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</si>
  <si>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</si>
  <si>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</si>
  <si>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</si>
  <si>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</si>
  <si>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</si>
  <si>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</si>
  <si>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</si>
  <si>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</si>
  <si>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</si>
  <si>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</si>
  <si>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</si>
  <si>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</si>
  <si>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</si>
  <si>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</si>
  <si>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</si>
  <si>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</si>
  <si>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</si>
  <si>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</si>
  <si>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</si>
  <si>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</si>
  <si>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</si>
  <si>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</si>
  <si>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</si>
  <si>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</si>
  <si>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</si>
  <si>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</si>
  <si>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</si>
  <si>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</si>
  <si>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</si>
  <si>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</si>
  <si>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</si>
  <si>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</si>
  <si>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</si>
  <si>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</si>
  <si>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</si>
  <si>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</si>
  <si>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</si>
  <si>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</si>
  <si>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</si>
  <si>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</si>
  <si>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</si>
  <si>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</si>
  <si>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</si>
  <si>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</si>
  <si>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</si>
  <si>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</si>
  <si>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</si>
  <si>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</si>
  <si>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</si>
  <si>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</si>
  <si>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</si>
  <si>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</si>
  <si>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</si>
  <si>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</si>
  <si>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</si>
  <si>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</si>
  <si>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</si>
  <si>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</si>
  <si>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</si>
  <si>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</si>
  <si>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</si>
  <si>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</si>
  <si>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</si>
  <si>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</si>
  <si>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</si>
  <si>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</si>
  <si>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</si>
  <si>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</si>
  <si>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</si>
  <si>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</si>
  <si>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</si>
  <si>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</si>
  <si>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</si>
  <si>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</si>
  <si>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</si>
  <si>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</si>
  <si>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</si>
  <si>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</si>
  <si>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</si>
  <si>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</si>
  <si>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</si>
  <si>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</si>
  <si>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</si>
  <si>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</si>
  <si>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</si>
  <si>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</si>
  <si>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</si>
  <si>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</si>
  <si>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</si>
  <si>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</si>
  <si>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</si>
  <si>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</si>
  <si>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</si>
  <si>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</si>
  <si>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</si>
  <si>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</si>
  <si>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</si>
  <si>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</si>
  <si>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</si>
  <si>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</si>
  <si>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</si>
  <si>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</si>
  <si>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</si>
  <si>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</si>
  <si>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</si>
  <si>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</si>
  <si>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</si>
  <si>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</si>
  <si>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</si>
  <si>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</si>
  <si>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</si>
  <si>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</si>
  <si>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</si>
  <si>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</si>
  <si>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</si>
  <si>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</si>
  <si>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</si>
  <si>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</si>
  <si>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</si>
  <si>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</si>
  <si>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</si>
  <si>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</si>
  <si>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</si>
  <si>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</si>
  <si>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</si>
  <si>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</si>
  <si>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</si>
  <si>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</si>
  <si>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</si>
  <si>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</si>
  <si>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</si>
  <si>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</si>
  <si>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</si>
  <si>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</si>
  <si>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</si>
  <si>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</si>
  <si>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</si>
  <si>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</si>
  <si>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</si>
  <si>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</si>
  <si>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</si>
  <si>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</si>
  <si>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</si>
  <si>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</si>
  <si>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</si>
  <si>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</si>
  <si>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</si>
  <si>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</si>
  <si>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</si>
  <si>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</si>
  <si>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</si>
  <si>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</si>
  <si>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</si>
  <si>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</si>
  <si>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</si>
  <si>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</si>
  <si>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</si>
  <si>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</si>
  <si>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</si>
  <si>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</si>
  <si>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</si>
  <si>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</si>
  <si>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</si>
  <si>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</si>
  <si>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</si>
  <si>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</si>
  <si>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</si>
  <si>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</si>
  <si>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</si>
  <si>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</si>
  <si>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</si>
  <si>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</si>
  <si>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</si>
  <si>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</si>
  <si>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</si>
  <si>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</si>
  <si>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</si>
  <si>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</si>
  <si>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</si>
  <si>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</si>
  <si>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</si>
  <si>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</si>
  <si>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</si>
  <si>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</si>
  <si>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</si>
  <si>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</si>
  <si>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</si>
  <si>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</si>
  <si>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</si>
  <si>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</si>
  <si>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</si>
  <si>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</si>
  <si>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</si>
  <si>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</si>
  <si>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</si>
  <si>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</si>
  <si>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</si>
  <si>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</si>
  <si>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</si>
  <si>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</si>
  <si>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</si>
  <si>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</si>
  <si>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</si>
  <si>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</si>
  <si>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</si>
  <si>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</si>
  <si>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</si>
  <si>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</si>
  <si>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</si>
  <si>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</si>
  <si>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</si>
  <si>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</si>
  <si>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</si>
  <si>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</si>
  <si>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</si>
  <si>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</si>
  <si>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</si>
  <si>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</si>
  <si>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</si>
  <si>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</si>
  <si>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</si>
  <si>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</si>
  <si>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</si>
  <si>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</si>
  <si>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</si>
  <si>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</si>
  <si>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</si>
  <si>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</si>
  <si>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</si>
  <si>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</si>
  <si>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</si>
  <si>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</si>
  <si>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</si>
  <si>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</si>
  <si>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</si>
  <si>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</si>
  <si>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</si>
  <si>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</si>
  <si>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</si>
  <si>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</si>
  <si>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</si>
  <si>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</si>
  <si>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</si>
  <si>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</si>
  <si>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</si>
  <si>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</si>
  <si>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</si>
  <si>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</si>
  <si>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</si>
  <si>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</si>
  <si>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</si>
  <si>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</si>
  <si>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</si>
  <si>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</si>
  <si>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</si>
  <si>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</si>
  <si>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</si>
  <si>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</si>
  <si>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</si>
  <si>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</si>
  <si>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</si>
  <si>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</si>
  <si>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</si>
  <si>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</si>
  <si>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</si>
  <si>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</si>
  <si>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</si>
  <si>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</si>
  <si>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</si>
  <si>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</si>
  <si>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</si>
  <si>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</si>
  <si>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</si>
  <si>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</si>
  <si>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</si>
  <si>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</si>
  <si>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</si>
  <si>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</si>
  <si>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</si>
  <si>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</si>
  <si>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</si>
  <si>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</si>
  <si>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</si>
  <si>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</si>
  <si>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</si>
  <si>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</si>
  <si>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</si>
  <si>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</si>
  <si>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</si>
  <si>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</si>
  <si>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</si>
  <si>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</si>
  <si>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</si>
  <si>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</si>
  <si>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</si>
  <si>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</si>
  <si>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</si>
  <si>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</si>
  <si>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</si>
  <si>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</si>
  <si>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</si>
  <si>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</si>
  <si>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</si>
  <si>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</si>
  <si>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</si>
  <si>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</si>
  <si>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</si>
  <si>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</si>
  <si>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</si>
  <si>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</si>
  <si>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</si>
  <si>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</si>
  <si>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</si>
  <si>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</si>
  <si>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</si>
  <si>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</si>
  <si>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</si>
  <si>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</si>
  <si>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</si>
  <si>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</si>
  <si>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</si>
  <si>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</si>
  <si>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</si>
  <si>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</si>
  <si>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</si>
  <si>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</si>
  <si>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</si>
  <si>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</si>
  <si>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</si>
  <si>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</si>
  <si>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</si>
  <si>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</si>
  <si>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</si>
  <si>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</si>
  <si>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</si>
  <si>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</si>
  <si>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</si>
  <si>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</si>
  <si>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</si>
  <si>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</si>
  <si>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</si>
  <si>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</si>
  <si>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</si>
  <si>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</si>
  <si>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</si>
  <si>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</si>
  <si>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</si>
  <si>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</si>
  <si>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</si>
  <si>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</si>
  <si>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</si>
  <si>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</si>
  <si>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</si>
  <si>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</si>
  <si>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</si>
  <si>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</si>
  <si>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</si>
  <si>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</si>
  <si>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</si>
  <si>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</si>
  <si>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</si>
  <si>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</si>
  <si>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</si>
  <si>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</si>
  <si>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</si>
  <si>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</si>
  <si>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</si>
  <si>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</si>
  <si>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</si>
  <si>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</si>
  <si>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</si>
  <si>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</si>
  <si>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</si>
  <si>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</si>
  <si>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</si>
  <si>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</si>
  <si>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</si>
  <si>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</si>
  <si>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</si>
  <si>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</si>
  <si>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</si>
  <si>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</si>
  <si>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</si>
  <si>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</si>
  <si>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</si>
  <si>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</si>
  <si>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</si>
  <si>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</si>
  <si>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</si>
  <si>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</si>
  <si>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</si>
  <si>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</si>
  <si>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</si>
  <si>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</si>
  <si>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</si>
  <si>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</si>
  <si>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</si>
  <si>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</si>
  <si>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</si>
  <si>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</si>
  <si>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</si>
  <si>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</si>
  <si>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</si>
  <si>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</si>
  <si>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</si>
  <si>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</si>
  <si>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</si>
  <si>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</si>
  <si>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</si>
  <si>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</si>
  <si>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</si>
  <si>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</si>
  <si>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</si>
  <si>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</si>
  <si>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</si>
  <si>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</si>
  <si>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</si>
  <si>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</si>
  <si>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</si>
  <si>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</si>
  <si>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</si>
  <si>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</si>
  <si>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</si>
  <si>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</si>
  <si>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</si>
  <si>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</si>
  <si>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</si>
  <si>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</si>
  <si>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</si>
  <si>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</si>
  <si>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</si>
  <si>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</si>
  <si>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</si>
  <si>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</si>
  <si>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</si>
  <si>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</si>
  <si>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</si>
  <si>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</si>
  <si>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</si>
  <si>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</si>
  <si>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</si>
  <si>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</si>
  <si>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</si>
  <si>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</si>
  <si>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</si>
  <si>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</si>
  <si>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</si>
  <si>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</si>
  <si>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</si>
  <si>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</si>
  <si>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</si>
  <si>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</si>
  <si>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</si>
  <si>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</si>
  <si>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</si>
  <si>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</si>
  <si>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</si>
  <si>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</si>
  <si>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</si>
  <si>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</si>
  <si>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</si>
  <si>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</si>
  <si>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</si>
  <si>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</si>
  <si>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</si>
  <si>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</si>
  <si>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</si>
  <si>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</si>
  <si>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</si>
  <si>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</si>
  <si>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</si>
  <si>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</si>
  <si>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</si>
  <si>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</si>
  <si>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</si>
  <si>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</si>
  <si>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</si>
  <si>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</si>
  <si>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</si>
  <si>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</si>
  <si>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</si>
  <si>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</si>
  <si>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</si>
  <si>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</si>
  <si>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</si>
  <si>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</si>
  <si>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</si>
  <si>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</si>
  <si>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</si>
  <si>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</si>
  <si>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</si>
  <si>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</si>
  <si>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</si>
  <si>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</si>
  <si>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</si>
  <si>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</si>
  <si>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</si>
  <si>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</si>
  <si>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</si>
  <si>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</si>
  <si>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</si>
  <si>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</si>
  <si>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</si>
  <si>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</si>
  <si>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</si>
  <si>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</si>
  <si>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</si>
  <si>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</si>
  <si>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</si>
  <si>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</si>
  <si>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</si>
  <si>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</si>
  <si>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</si>
  <si>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</si>
  <si>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</si>
  <si>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</si>
  <si>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</si>
  <si>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</si>
  <si>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</si>
  <si>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</si>
  <si>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</si>
  <si>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</si>
  <si>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</si>
  <si>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</si>
  <si>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</si>
  <si>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</si>
  <si>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</si>
  <si>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</si>
  <si>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</si>
  <si>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</si>
  <si>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</si>
  <si>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</si>
  <si>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</si>
  <si>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</si>
  <si>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</si>
  <si>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</si>
  <si>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</si>
  <si>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</si>
  <si>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</si>
  <si>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</si>
  <si>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</si>
  <si>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</si>
  <si>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</si>
  <si>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</si>
  <si>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</si>
  <si>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</si>
  <si>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</si>
  <si>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</si>
  <si>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</si>
  <si>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</si>
  <si>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</si>
  <si>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</si>
  <si>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</si>
  <si>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</si>
  <si>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</si>
  <si>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</si>
  <si>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</si>
  <si>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</si>
  <si>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</si>
  <si>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</si>
  <si>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</si>
  <si>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</si>
  <si>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</si>
  <si>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</si>
  <si>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</si>
  <si>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</si>
  <si>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</si>
  <si>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</si>
  <si>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</si>
  <si>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</si>
  <si>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</si>
  <si>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</si>
  <si>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</si>
  <si>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</si>
  <si>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</si>
  <si>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</si>
  <si>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</si>
  <si>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</si>
  <si>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</si>
  <si>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</si>
  <si>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</si>
  <si>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</si>
  <si>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</si>
  <si>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</si>
  <si>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</si>
  <si>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</si>
  <si>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</si>
  <si>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</si>
  <si>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</si>
  <si>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</si>
  <si>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</si>
  <si>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</si>
  <si>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</si>
  <si>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</si>
  <si>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</si>
  <si>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</si>
  <si>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</si>
  <si>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</si>
  <si>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</si>
  <si>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</si>
  <si>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</si>
  <si>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</si>
  <si>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</si>
  <si>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</si>
  <si>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</si>
  <si>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</si>
  <si>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</si>
  <si>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</si>
  <si>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</si>
  <si>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</si>
  <si>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</si>
  <si>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</si>
  <si>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</si>
  <si>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</si>
  <si>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</si>
  <si>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</si>
  <si>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</si>
  <si>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</si>
  <si>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</si>
  <si>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</si>
  <si>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</si>
  <si>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</si>
  <si>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</si>
  <si>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</si>
  <si>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</si>
  <si>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</si>
  <si>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</si>
  <si>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</si>
  <si>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</si>
  <si>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</si>
  <si>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</si>
  <si>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</si>
  <si>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</si>
  <si>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</si>
  <si>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</si>
  <si>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</si>
  <si>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</si>
  <si>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</si>
  <si>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</si>
  <si>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</si>
  <si>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</si>
  <si>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</si>
  <si>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</si>
  <si>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</si>
  <si>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</si>
  <si>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</si>
  <si>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</si>
  <si>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</si>
  <si>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</si>
  <si>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</si>
  <si>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</si>
  <si>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</si>
  <si>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</si>
  <si>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</si>
  <si>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</si>
  <si>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</si>
  <si>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</si>
  <si>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</si>
  <si>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</si>
  <si>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</si>
  <si>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</si>
  <si>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</si>
  <si>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</si>
  <si>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</si>
  <si>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</si>
  <si>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</si>
  <si>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</si>
  <si>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</si>
  <si>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</si>
  <si>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</si>
  <si>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</si>
  <si>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</si>
  <si>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</si>
  <si>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</si>
  <si>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</si>
  <si>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</si>
  <si>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</si>
  <si>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</si>
  <si>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</si>
  <si>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</si>
  <si>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</si>
  <si>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</si>
  <si>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</si>
  <si>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</si>
  <si>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</si>
  <si>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</si>
  <si>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</si>
  <si>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</si>
  <si>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</si>
  <si>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</si>
  <si>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</si>
  <si>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</si>
  <si>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</si>
  <si>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</si>
  <si>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</si>
  <si>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</si>
  <si>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</si>
  <si>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</si>
  <si>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</si>
  <si>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</si>
  <si>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</si>
  <si>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</si>
  <si>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</si>
  <si>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</si>
  <si>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</si>
  <si>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</si>
  <si>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</si>
  <si>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</si>
  <si>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</si>
  <si>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</si>
  <si>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</si>
  <si>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</si>
  <si>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</si>
  <si>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</si>
  <si>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</si>
  <si>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</si>
  <si>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</si>
  <si>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</si>
  <si>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</si>
  <si>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</si>
  <si>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</si>
  <si>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</si>
  <si>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</si>
  <si>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</si>
  <si>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</si>
  <si>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</si>
  <si>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</si>
  <si>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</si>
  <si>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</si>
  <si>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</si>
  <si>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</si>
  <si>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</si>
  <si>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</si>
  <si>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</si>
  <si>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</si>
  <si>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</si>
  <si>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</si>
  <si>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</si>
  <si>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</si>
  <si>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</si>
  <si>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</si>
  <si>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</si>
  <si>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</si>
  <si>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</si>
  <si>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</si>
  <si>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</si>
  <si>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</si>
  <si>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</si>
  <si>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</si>
  <si>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</si>
  <si>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</si>
  <si>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</si>
  <si>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</si>
  <si>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</si>
  <si>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</si>
  <si>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</si>
  <si>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</si>
  <si>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</si>
  <si>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</si>
  <si>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</si>
  <si>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</si>
  <si>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</si>
  <si>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</si>
  <si>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</si>
  <si>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</si>
  <si>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</si>
  <si>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</si>
  <si>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</si>
  <si>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</si>
  <si>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</si>
  <si>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</si>
  <si>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</si>
  <si>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</si>
  <si>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</si>
  <si>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</si>
  <si>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</si>
  <si>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</si>
  <si>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</si>
  <si>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</si>
  <si>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</si>
  <si>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</si>
  <si>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</si>
  <si>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</si>
  <si>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</si>
  <si>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</si>
  <si>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</si>
  <si>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</si>
  <si>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</si>
  <si>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</si>
  <si>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</si>
  <si>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</si>
  <si>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</si>
  <si>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</si>
  <si>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</si>
  <si>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</si>
  <si>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</si>
  <si>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</si>
  <si>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</si>
  <si>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</si>
  <si>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</si>
  <si>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</si>
  <si>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</si>
  <si>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</si>
  <si>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</si>
  <si>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</si>
  <si>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</si>
  <si>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</si>
  <si>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</si>
  <si>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</si>
  <si>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</si>
  <si>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</si>
  <si>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</si>
  <si>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</si>
  <si>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</si>
  <si>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</si>
  <si>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</si>
  <si>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</si>
  <si>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</si>
  <si>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</si>
  <si>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</si>
  <si>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</si>
  <si>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</si>
  <si>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</si>
  <si>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</si>
  <si>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</si>
  <si>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</si>
  <si>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</si>
  <si>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</si>
  <si>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</si>
  <si>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</si>
  <si>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</si>
  <si>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</si>
  <si>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</si>
  <si>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</si>
  <si>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</si>
  <si>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</si>
  <si>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</si>
  <si>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</si>
  <si>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</si>
  <si>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</si>
  <si>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</si>
  <si>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</si>
  <si>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</si>
  <si>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</si>
  <si>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</si>
  <si>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</si>
  <si>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</si>
  <si>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</si>
  <si>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</si>
  <si>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</si>
  <si>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</si>
  <si>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</si>
  <si>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</si>
  <si>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</si>
  <si>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</si>
  <si>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</si>
  <si>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</si>
  <si>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</si>
  <si>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</si>
  <si>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</si>
  <si>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</si>
  <si>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</si>
  <si>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</si>
  <si>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</si>
  <si>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</si>
  <si>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</si>
  <si>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</si>
  <si>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</si>
  <si>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</si>
  <si>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</si>
  <si>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</si>
  <si>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</si>
  <si>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</si>
  <si>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</si>
  <si>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</si>
  <si>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</si>
  <si>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</si>
  <si>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</si>
  <si>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</si>
  <si>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</si>
  <si>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</si>
  <si>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</si>
  <si>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</si>
  <si>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</si>
  <si>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</si>
  <si>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</si>
  <si>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</si>
  <si>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</si>
  <si>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</si>
  <si>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</si>
  <si>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</si>
  <si>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</si>
  <si>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</si>
  <si>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</si>
  <si>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</si>
  <si>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</si>
  <si>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</si>
  <si>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</si>
  <si>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</si>
  <si>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</si>
  <si>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</si>
  <si>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</si>
  <si>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</si>
  <si>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</si>
  <si>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</si>
  <si>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</si>
  <si>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</si>
  <si>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</si>
  <si>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</si>
  <si>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</si>
  <si>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</si>
  <si>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</si>
  <si>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</si>
  <si>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</si>
  <si>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</si>
  <si>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</si>
  <si>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</si>
  <si>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</si>
  <si>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</si>
  <si>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</si>
  <si>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</si>
  <si>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</si>
  <si>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</si>
  <si>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</si>
  <si>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</si>
  <si>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</si>
  <si>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</si>
  <si>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</si>
  <si>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</si>
  <si>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</si>
  <si>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</si>
  <si>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</si>
  <si>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</si>
  <si>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</si>
  <si>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</si>
  <si>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</si>
  <si>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</si>
  <si>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</si>
  <si>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</si>
  <si>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</si>
  <si>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</si>
  <si>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</si>
  <si>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</si>
  <si>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</si>
  <si>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</si>
  <si>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</si>
  <si>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</si>
  <si>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</si>
  <si>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</si>
  <si>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</si>
  <si>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</si>
  <si>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</si>
  <si>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</si>
  <si>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</si>
  <si>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</si>
  <si>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</si>
  <si>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</si>
  <si>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</si>
  <si>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</si>
  <si>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</si>
  <si>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</si>
  <si>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</si>
  <si>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</si>
  <si>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</si>
  <si>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</si>
  <si>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</si>
  <si>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</si>
  <si>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</si>
  <si>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</si>
  <si>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</si>
  <si>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</si>
  <si>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</si>
  <si>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</si>
  <si>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</si>
  <si>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</si>
  <si>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</si>
  <si>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</si>
  <si>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</si>
  <si>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</si>
  <si>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</si>
  <si>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</si>
  <si>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</si>
  <si>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</si>
  <si>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</si>
  <si>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</si>
  <si>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</si>
  <si>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</si>
  <si>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</si>
  <si>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</si>
  <si>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</si>
  <si>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</si>
  <si>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</si>
  <si>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</si>
  <si>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</si>
  <si>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</si>
  <si>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</si>
  <si>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</si>
  <si>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</si>
  <si>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</si>
  <si>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</si>
  <si>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</si>
  <si>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</si>
  <si>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</si>
  <si>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</si>
  <si>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</si>
  <si>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</si>
  <si>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</si>
  <si>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</si>
  <si>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</si>
  <si>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</si>
  <si>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</si>
  <si>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</si>
  <si>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</si>
  <si>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</si>
  <si>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</si>
  <si>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</si>
  <si>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</si>
  <si>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</si>
  <si>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</si>
  <si>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</si>
  <si>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</si>
  <si>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</si>
  <si>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</si>
  <si>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</si>
  <si>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</si>
  <si>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</si>
  <si>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</si>
  <si>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</si>
  <si>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</si>
  <si>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</si>
  <si>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</si>
  <si>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</si>
  <si>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</si>
  <si>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</si>
  <si>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</si>
  <si>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</si>
  <si>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</si>
  <si>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</si>
  <si>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</si>
  <si>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</si>
  <si>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</si>
  <si>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</si>
  <si>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</si>
  <si>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</si>
  <si>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</si>
  <si>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</si>
  <si>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</si>
  <si>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</si>
  <si>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</si>
  <si>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</si>
  <si>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</si>
  <si>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</si>
  <si>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</si>
  <si>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</si>
  <si>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</si>
  <si>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</si>
  <si>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</si>
  <si>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</si>
  <si>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</si>
  <si>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</si>
  <si>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</si>
  <si>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</si>
  <si>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</si>
  <si>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</si>
  <si>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</si>
  <si>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</si>
  <si>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</si>
  <si>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</si>
  <si>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</si>
  <si>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</si>
  <si>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</si>
  <si>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</si>
  <si>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</si>
  <si>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</si>
  <si>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</si>
  <si>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</si>
  <si>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</si>
  <si>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</si>
  <si>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</si>
  <si>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</si>
  <si>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</si>
  <si>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</si>
  <si>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</si>
  <si>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</si>
  <si>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</si>
  <si>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</si>
  <si>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</si>
  <si>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</si>
  <si>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</si>
  <si>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</si>
  <si>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</si>
  <si>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</si>
  <si>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</si>
  <si>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</si>
  <si>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</si>
  <si>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</si>
  <si>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</si>
  <si>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</si>
  <si>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</si>
  <si>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</si>
  <si>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</si>
  <si>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</si>
  <si>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</si>
  <si>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</si>
  <si>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</si>
  <si>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</si>
  <si>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</si>
  <si>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</si>
  <si>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</si>
  <si>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</si>
  <si>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</si>
  <si>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</si>
  <si>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</si>
  <si>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</si>
  <si>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</si>
  <si>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</si>
  <si>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</si>
  <si>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</si>
  <si>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</si>
  <si>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</si>
  <si>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</si>
  <si>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</si>
  <si>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</si>
  <si>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</si>
  <si>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</si>
  <si>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</si>
  <si>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</si>
  <si>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</si>
  <si>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</si>
  <si>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</si>
  <si>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</si>
  <si>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</si>
  <si>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</si>
  <si>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</si>
  <si>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</si>
  <si>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</si>
  <si>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</si>
  <si>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</si>
  <si>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</si>
  <si>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</si>
  <si>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</si>
  <si>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</si>
  <si>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</si>
  <si>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</si>
  <si>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</si>
  <si>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</si>
  <si>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</si>
  <si>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</si>
  <si>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</si>
  <si>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</si>
  <si>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</si>
  <si>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</si>
  <si>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</si>
  <si>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</si>
  <si>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</si>
  <si>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</si>
  <si>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</si>
  <si>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</si>
  <si>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</si>
  <si>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</si>
  <si>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</si>
  <si>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</si>
  <si>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</si>
  <si>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</si>
  <si>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</si>
  <si>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</si>
  <si>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</si>
  <si>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</si>
  <si>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</si>
  <si>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</si>
  <si>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</si>
  <si>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</si>
  <si>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</si>
  <si>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</si>
  <si>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</si>
  <si>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</si>
  <si>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</si>
  <si>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</si>
  <si>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</si>
  <si>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</si>
  <si>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</si>
  <si>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</si>
  <si>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</si>
  <si>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</si>
  <si>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</si>
  <si>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</si>
  <si>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</si>
  <si>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</si>
  <si>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</si>
  <si>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</si>
  <si>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</si>
  <si>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</si>
  <si>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</si>
  <si>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</si>
  <si>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</si>
  <si>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</si>
  <si>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</si>
  <si>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</si>
  <si>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</si>
  <si>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</si>
  <si>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</si>
  <si>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</si>
  <si>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</si>
  <si>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</si>
  <si>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</si>
  <si>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</si>
  <si>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</si>
  <si>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</si>
  <si>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</si>
  <si>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</si>
  <si>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</si>
  <si>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</si>
  <si>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</si>
  <si>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</si>
  <si>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</si>
  <si>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</si>
  <si>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</si>
  <si>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</si>
  <si>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</si>
  <si>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</si>
  <si>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</si>
  <si>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</si>
  <si>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</si>
  <si>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</si>
  <si>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</si>
  <si>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</si>
  <si>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</si>
  <si>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</si>
  <si>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</si>
  <si>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</si>
  <si>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</si>
  <si>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</si>
  <si>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</si>
  <si>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</si>
  <si>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</si>
  <si>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</si>
  <si>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</si>
  <si>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</si>
  <si>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</si>
  <si>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</si>
  <si>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</si>
  <si>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</si>
  <si>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</si>
  <si>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</si>
  <si>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</si>
  <si>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</si>
  <si>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</si>
  <si>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</si>
  <si>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</si>
  <si>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</si>
  <si>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</si>
  <si>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</si>
  <si>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</si>
  <si>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</si>
  <si>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</si>
  <si>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</si>
  <si>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</si>
  <si>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</si>
  <si>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</si>
  <si>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</si>
  <si>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</si>
  <si>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</si>
  <si>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</si>
  <si>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</si>
  <si>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</si>
  <si>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</si>
  <si>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</si>
  <si>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</si>
  <si>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</si>
  <si>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</si>
  <si>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</si>
  <si>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</si>
  <si>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</si>
  <si>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</si>
  <si>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</si>
  <si>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</si>
  <si>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</si>
  <si>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</si>
  <si>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</si>
  <si>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</si>
  <si>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</si>
  <si>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</si>
  <si>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</si>
  <si>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</si>
  <si>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</si>
  <si>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</si>
  <si>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</si>
  <si>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</si>
  <si>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</si>
  <si>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</si>
  <si>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</si>
  <si>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</si>
  <si>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</si>
  <si>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</si>
  <si>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</si>
  <si>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</si>
  <si>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</si>
  <si>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</si>
  <si>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</si>
  <si>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</si>
  <si>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</si>
  <si>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</si>
  <si>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</si>
  <si>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</si>
  <si>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</si>
  <si>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</si>
  <si>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</si>
  <si>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</si>
  <si>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</si>
  <si>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</si>
  <si>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</si>
  <si>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</si>
  <si>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</si>
  <si>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</si>
  <si>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</si>
  <si>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</si>
  <si>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</si>
  <si>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</si>
  <si>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</si>
  <si>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</si>
  <si>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</si>
  <si>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</si>
  <si>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</si>
  <si>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</si>
  <si>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</si>
  <si>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</si>
  <si>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</si>
  <si>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</si>
  <si>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</si>
  <si>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</si>
  <si>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</si>
  <si>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</si>
  <si>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</si>
  <si>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</si>
  <si>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</si>
  <si>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</si>
  <si>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</si>
  <si>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</si>
  <si>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</si>
  <si>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</si>
  <si>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</si>
  <si>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</si>
  <si>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</si>
  <si>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</si>
  <si>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</si>
  <si>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</si>
  <si>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</si>
  <si>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</si>
  <si>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</si>
  <si>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</si>
  <si>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</si>
  <si>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</si>
  <si>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</si>
  <si>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</si>
  <si>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</si>
  <si>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</si>
  <si>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</si>
  <si>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</si>
  <si>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</si>
  <si>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</si>
  <si>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</si>
  <si>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</si>
  <si>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</si>
  <si>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</si>
  <si>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</si>
  <si>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</si>
  <si>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</si>
  <si>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</si>
  <si>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</si>
  <si>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</si>
  <si>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</si>
  <si>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</si>
  <si>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</si>
  <si>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</si>
  <si>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</si>
  <si>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</si>
  <si>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</si>
  <si>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</si>
  <si>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</si>
  <si>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</si>
  <si>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</si>
  <si>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</si>
  <si>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</si>
  <si>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</si>
  <si>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</si>
  <si>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</si>
  <si>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</si>
  <si>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</si>
  <si>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</si>
  <si>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</si>
  <si>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</si>
  <si>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</si>
  <si>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</si>
  <si>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</si>
  <si>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</si>
  <si>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</si>
  <si>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</si>
  <si>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</si>
  <si>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</si>
  <si>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</si>
  <si>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</si>
  <si>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</si>
  <si>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</si>
  <si>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</si>
  <si>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</si>
  <si>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</si>
  <si>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</si>
  <si>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</si>
  <si>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</si>
  <si>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</si>
  <si>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</si>
  <si>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</si>
  <si>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</si>
  <si>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</si>
  <si>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</si>
  <si>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</si>
  <si>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</si>
  <si>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</si>
  <si>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</si>
  <si>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</si>
  <si>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</si>
  <si>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</si>
  <si>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</si>
  <si>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</si>
  <si>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</si>
  <si>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</si>
  <si>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</si>
  <si>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</si>
  <si>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</si>
  <si>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</si>
  <si>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</si>
  <si>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</si>
  <si>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</si>
  <si>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</si>
  <si>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</si>
  <si>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</si>
  <si>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</si>
  <si>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</si>
  <si>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</si>
  <si>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</si>
  <si>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</si>
  <si>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</si>
  <si>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</si>
  <si>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</si>
  <si>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</si>
  <si>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</si>
  <si>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</si>
  <si>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</si>
  <si>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</si>
  <si>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</si>
  <si>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</si>
  <si>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</si>
  <si>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</si>
  <si>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</si>
  <si>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</si>
  <si>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</si>
  <si>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</si>
  <si>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</si>
  <si>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</si>
  <si>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</si>
  <si>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</si>
  <si>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</si>
  <si>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</si>
  <si>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</si>
  <si>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</si>
  <si>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</si>
  <si>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</si>
  <si>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</si>
  <si>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</si>
  <si>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</si>
  <si>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</si>
  <si>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</si>
  <si>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</si>
  <si>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</si>
  <si>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</si>
  <si>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</si>
  <si>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</si>
  <si>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</si>
  <si>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</si>
  <si>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</si>
  <si>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</si>
  <si>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</si>
  <si>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</si>
  <si>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</si>
  <si>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</si>
  <si>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</si>
  <si>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</si>
  <si>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</si>
  <si>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</si>
  <si>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</si>
  <si>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</si>
  <si>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</si>
  <si>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</si>
  <si>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</si>
  <si>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</si>
  <si>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</si>
  <si>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</si>
  <si>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</si>
  <si>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</si>
  <si>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</si>
  <si>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</si>
  <si>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</si>
  <si>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</si>
  <si>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</si>
  <si>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</si>
  <si>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</si>
  <si>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</si>
  <si>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</si>
  <si>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</si>
  <si>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</si>
  <si>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</si>
  <si>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</si>
  <si>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</si>
  <si>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</si>
  <si>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</si>
  <si>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</si>
  <si>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</si>
  <si>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</si>
  <si>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</si>
  <si>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</si>
  <si>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</si>
  <si>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</si>
  <si>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</si>
  <si>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</si>
  <si>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</si>
  <si>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</si>
  <si>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</si>
  <si>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</si>
  <si>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</si>
  <si>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</si>
  <si>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</si>
  <si>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</si>
  <si>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</si>
  <si>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</si>
  <si>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</si>
  <si>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</si>
  <si>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</si>
  <si>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</si>
  <si>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</si>
  <si>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</si>
  <si>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</si>
  <si>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</si>
  <si>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</si>
  <si>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</si>
  <si>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</si>
  <si>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</si>
  <si>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</si>
  <si>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</si>
  <si>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</si>
  <si>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</si>
  <si>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</si>
  <si>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</si>
  <si>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</si>
  <si>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</si>
  <si>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</si>
  <si>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</si>
  <si>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</si>
  <si>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</si>
  <si>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</si>
  <si>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</si>
  <si>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</si>
  <si>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</si>
  <si>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</si>
  <si>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</si>
  <si>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</si>
  <si>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</si>
  <si>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</si>
  <si>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</si>
  <si>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</si>
  <si>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</si>
  <si>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</si>
  <si>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</si>
  <si>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</si>
  <si>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</si>
  <si>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</si>
  <si>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</si>
  <si>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</si>
  <si>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</si>
  <si>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</si>
  <si>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</si>
  <si>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</si>
  <si>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</si>
  <si>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</si>
  <si>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</si>
  <si>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</si>
  <si>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</si>
  <si>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</si>
  <si>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</si>
  <si>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</si>
  <si>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</si>
  <si>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</si>
  <si>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</si>
  <si>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</si>
  <si>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</si>
  <si>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</si>
  <si>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</si>
  <si>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</si>
  <si>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</si>
  <si>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</si>
  <si>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</si>
  <si>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</si>
  <si>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</si>
  <si>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</si>
  <si>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</si>
  <si>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</si>
  <si>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</si>
  <si>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</si>
  <si>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</si>
  <si>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</si>
  <si>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</si>
  <si>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</si>
  <si>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</si>
  <si>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</si>
  <si>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</si>
  <si>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</si>
  <si>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</si>
  <si>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</si>
  <si>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</si>
  <si>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</si>
  <si>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</si>
  <si>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</si>
  <si>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</si>
  <si>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</si>
  <si>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</si>
  <si>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</si>
  <si>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</si>
  <si>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</si>
  <si>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</si>
  <si>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</si>
  <si>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</si>
  <si>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</si>
  <si>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</si>
  <si>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</si>
  <si>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</si>
  <si>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</si>
  <si>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</si>
  <si>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</si>
  <si>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</si>
  <si>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</si>
  <si>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</si>
  <si>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</si>
  <si>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</si>
  <si>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</si>
  <si>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</si>
  <si>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</si>
  <si>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</si>
  <si>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</si>
  <si>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</si>
  <si>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</si>
  <si>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</si>
  <si>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</si>
  <si>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</si>
  <si>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</si>
  <si>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</si>
  <si>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</si>
  <si>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</si>
  <si>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</si>
  <si>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</si>
  <si>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</si>
  <si>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</si>
  <si>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</si>
  <si>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</si>
  <si>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</si>
  <si>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</si>
  <si>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</si>
  <si>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</si>
  <si>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</si>
  <si>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</si>
  <si>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</si>
  <si>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</si>
  <si>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</si>
  <si>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</si>
  <si>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</si>
  <si>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</si>
  <si>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</si>
  <si>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</si>
  <si>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</si>
  <si>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</si>
  <si>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</si>
  <si>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</si>
  <si>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</si>
  <si>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</si>
  <si>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</si>
  <si>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</si>
  <si>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</si>
  <si>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</si>
  <si>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</si>
  <si>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</si>
  <si>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</si>
  <si>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</si>
  <si>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</si>
  <si>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</si>
  <si>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</si>
  <si>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</si>
  <si>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</si>
  <si>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</si>
  <si>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</si>
  <si>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</si>
  <si>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</si>
  <si>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</si>
  <si>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</si>
  <si>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</si>
  <si>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</si>
  <si>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</si>
  <si>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</si>
  <si>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</si>
  <si>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</si>
  <si>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</si>
  <si>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</si>
  <si>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</si>
  <si>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</si>
  <si>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</si>
  <si>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</si>
  <si>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</si>
  <si>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</si>
  <si>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</si>
  <si>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</si>
  <si>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</si>
  <si>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</si>
  <si>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</si>
  <si>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</si>
  <si>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</si>
  <si>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</si>
  <si>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</si>
  <si>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</si>
  <si>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</si>
  <si>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</si>
  <si>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</si>
  <si>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</si>
  <si>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</si>
  <si>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</si>
  <si>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</si>
  <si>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</si>
  <si>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</si>
  <si>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</si>
  <si>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</si>
  <si>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</si>
  <si>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</si>
  <si>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</si>
  <si>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</si>
  <si>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</si>
  <si>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</si>
  <si>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</si>
  <si>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</si>
  <si>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</si>
  <si>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</si>
  <si>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</si>
  <si>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</si>
  <si>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</si>
  <si>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</si>
  <si>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</si>
  <si>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</si>
  <si>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</si>
  <si>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</si>
  <si>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</si>
  <si>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</si>
  <si>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</si>
  <si>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</si>
  <si>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</si>
  <si>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</si>
  <si>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</si>
  <si>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</si>
  <si>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</si>
  <si>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</si>
  <si>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</si>
  <si>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</si>
  <si>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</si>
  <si>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</si>
  <si>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</si>
  <si>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</si>
  <si>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</si>
  <si>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</si>
  <si>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</si>
  <si>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</si>
  <si>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</si>
  <si>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</si>
  <si>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</si>
  <si>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</si>
  <si>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</si>
  <si>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</si>
  <si>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</si>
  <si>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</si>
  <si>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</si>
  <si>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</si>
  <si>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</si>
  <si>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</si>
  <si>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</si>
  <si>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</si>
  <si>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</si>
  <si>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</si>
  <si>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</si>
  <si>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</si>
  <si>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</si>
  <si>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</si>
  <si>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</si>
  <si>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</si>
  <si>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</si>
  <si>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</si>
  <si>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</si>
  <si>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</si>
  <si>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</si>
  <si>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</si>
  <si>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</si>
  <si>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</si>
  <si>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</si>
  <si>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</si>
  <si>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</si>
  <si>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</si>
  <si>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</si>
  <si>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</si>
  <si>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</si>
  <si>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</si>
  <si>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</si>
  <si>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</si>
  <si>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</si>
  <si>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</si>
  <si>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</si>
  <si>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</si>
  <si>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</si>
  <si>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</si>
  <si>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</si>
  <si>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</si>
  <si>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</si>
  <si>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</si>
  <si>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</si>
  <si>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</si>
  <si>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</si>
  <si>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</si>
  <si>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</si>
  <si>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</si>
  <si>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</si>
  <si>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</si>
  <si>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</si>
  <si>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</si>
  <si>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</si>
  <si>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</si>
  <si>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</si>
  <si>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</si>
  <si>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</si>
  <si>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</si>
  <si>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</si>
  <si>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</si>
  <si>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</si>
  <si>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</si>
  <si>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</si>
  <si>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</si>
  <si>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</si>
  <si>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</si>
  <si>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</si>
  <si>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</si>
  <si>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</si>
  <si>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</si>
  <si>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</si>
  <si>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</si>
  <si>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</si>
  <si>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</si>
  <si>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</si>
  <si>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</si>
  <si>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</si>
  <si>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</si>
  <si>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</si>
  <si>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</si>
  <si>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</si>
  <si>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</si>
  <si>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</si>
  <si>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</si>
  <si>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</si>
  <si>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</si>
  <si>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</si>
  <si>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</si>
  <si>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</si>
  <si>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</si>
  <si>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</si>
  <si>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</si>
  <si>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</si>
  <si>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</si>
  <si>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</si>
  <si>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</si>
  <si>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</si>
  <si>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</si>
  <si>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</si>
  <si>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</si>
  <si>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</si>
  <si>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</si>
  <si>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</si>
  <si>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</si>
  <si>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</si>
  <si>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</si>
  <si>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</si>
  <si>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</si>
  <si>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</si>
  <si>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</si>
  <si>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</si>
  <si>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</si>
  <si>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</si>
  <si>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</si>
  <si>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</si>
  <si>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</si>
  <si>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</si>
  <si>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</si>
  <si>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</si>
  <si>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</si>
  <si>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</si>
  <si>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</si>
  <si>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</si>
  <si>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</si>
  <si>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</si>
  <si>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</si>
  <si>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</si>
  <si>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</si>
  <si>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</si>
  <si>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</si>
  <si>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</si>
  <si>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</si>
  <si>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</si>
  <si>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</si>
  <si>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</si>
  <si>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</si>
  <si>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</si>
  <si>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</si>
  <si>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</si>
  <si>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</si>
  <si>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</si>
  <si>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</si>
  <si>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</si>
  <si>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</si>
  <si>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</si>
  <si>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</si>
  <si>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</si>
  <si>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</si>
  <si>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</si>
  <si>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</si>
  <si>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</si>
  <si>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</si>
  <si>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</si>
  <si>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</si>
  <si>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</si>
  <si>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</si>
  <si>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</si>
  <si>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</si>
  <si>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</si>
  <si>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</si>
  <si>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</si>
  <si>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</si>
  <si>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</si>
  <si>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</si>
  <si>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</si>
  <si>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</si>
  <si>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</si>
  <si>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</si>
  <si>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</si>
  <si>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</si>
  <si>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</si>
  <si>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</si>
  <si>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</si>
  <si>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</si>
  <si>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</si>
  <si>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</si>
  <si>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</si>
  <si>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</si>
  <si>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</si>
  <si>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</si>
  <si>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</si>
  <si>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</si>
  <si>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</si>
  <si>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</si>
  <si>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</si>
  <si>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</si>
  <si>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</si>
  <si>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</si>
  <si>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</si>
  <si>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</si>
  <si>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</si>
  <si>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</si>
  <si>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</si>
  <si>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</si>
  <si>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</si>
  <si>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</si>
  <si>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</si>
  <si>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</si>
  <si>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</si>
  <si>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</si>
  <si>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</si>
  <si>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</si>
  <si>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</si>
  <si>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</si>
  <si>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</si>
  <si>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</si>
  <si>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</si>
  <si>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</si>
  <si>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</si>
  <si>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</si>
  <si>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</si>
  <si>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</si>
  <si>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</si>
  <si>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</si>
  <si>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</si>
  <si>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</si>
  <si>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</si>
  <si>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</si>
  <si>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</si>
  <si>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</si>
  <si>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</si>
  <si>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</si>
  <si>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</si>
  <si>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</si>
  <si>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</si>
  <si>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</si>
  <si>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</si>
  <si>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</si>
  <si>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</si>
  <si>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</si>
  <si>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</si>
  <si>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</si>
  <si>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</si>
  <si>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</si>
  <si>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</si>
  <si>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</si>
  <si>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</si>
  <si>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</si>
  <si>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</si>
  <si>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</si>
  <si>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</si>
  <si>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</si>
  <si>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</si>
  <si>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</si>
  <si>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</si>
  <si>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</si>
  <si>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</si>
  <si>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</si>
  <si>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</si>
  <si>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</si>
  <si>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</si>
  <si>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</si>
  <si>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</si>
  <si>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</si>
  <si>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</si>
  <si>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</si>
  <si>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</si>
  <si>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</si>
  <si>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</si>
  <si>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</si>
  <si>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</si>
  <si>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</si>
  <si>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</si>
  <si>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</si>
  <si>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</si>
  <si>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</si>
  <si>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</si>
  <si>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</si>
  <si>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</si>
  <si>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</si>
  <si>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</si>
  <si>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</si>
  <si>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</si>
  <si>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</si>
  <si>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</si>
  <si>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</si>
  <si>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</si>
  <si>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</si>
  <si>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</si>
  <si>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</si>
  <si>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</si>
  <si>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</si>
  <si>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</si>
  <si>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</si>
  <si>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</si>
  <si>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</si>
  <si>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</si>
  <si>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</si>
  <si>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</si>
  <si>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</si>
  <si>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</si>
  <si>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</si>
  <si>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</si>
  <si>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</si>
  <si>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</si>
  <si>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</si>
  <si>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</si>
  <si>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</si>
  <si>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</si>
  <si>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</si>
  <si>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</si>
  <si>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</si>
  <si>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</si>
  <si>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</si>
  <si>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</si>
  <si>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</si>
  <si>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</si>
  <si>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</si>
  <si>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</si>
  <si>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</si>
  <si>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</si>
  <si>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</si>
  <si>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</si>
  <si>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</si>
  <si>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</si>
  <si>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</si>
  <si>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</si>
  <si>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</si>
  <si>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</si>
  <si>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</si>
  <si>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</si>
  <si>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</si>
  <si>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</si>
  <si>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</si>
  <si>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</si>
  <si>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</si>
  <si>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</si>
  <si>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</si>
  <si>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</si>
  <si>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</si>
  <si>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</si>
  <si>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</si>
  <si>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</si>
  <si>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</si>
  <si>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</si>
  <si>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</si>
  <si>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</si>
  <si>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</si>
  <si>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</si>
  <si>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</si>
  <si>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</si>
  <si>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</si>
  <si>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</si>
  <si>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</si>
  <si>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</si>
  <si>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</si>
  <si>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</si>
  <si>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</si>
  <si>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</si>
  <si>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</si>
  <si>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</si>
  <si>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</si>
  <si>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</si>
  <si>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</si>
  <si>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</si>
  <si>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</si>
  <si>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</si>
  <si>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</si>
  <si>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</si>
  <si>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</si>
  <si>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</si>
  <si>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</si>
  <si>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</si>
  <si>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</si>
  <si>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</si>
  <si>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</si>
  <si>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</si>
  <si>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</si>
  <si>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</si>
  <si>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</si>
  <si>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</si>
  <si>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</si>
  <si>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</si>
  <si>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</si>
  <si>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</si>
  <si>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</si>
  <si>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</si>
  <si>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</si>
  <si>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</si>
  <si>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</si>
  <si>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</si>
  <si>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</si>
  <si>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</si>
  <si>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</si>
  <si>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</si>
  <si>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</si>
  <si>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</si>
  <si>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</si>
  <si>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</si>
  <si>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</si>
  <si>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</si>
  <si>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</si>
  <si>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</si>
  <si>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</si>
  <si>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</si>
  <si>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</si>
  <si>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</si>
  <si>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</si>
  <si>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</si>
  <si>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</si>
  <si>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</si>
  <si>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</si>
  <si>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</si>
  <si>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</si>
  <si>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</si>
  <si>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</si>
  <si>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</si>
  <si>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</si>
  <si>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</si>
  <si>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</si>
  <si>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</si>
  <si>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</si>
  <si>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</si>
  <si>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</si>
  <si>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</si>
  <si>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</si>
  <si>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</si>
  <si>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</si>
  <si>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</si>
  <si>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</si>
  <si>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</si>
  <si>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</si>
  <si>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</si>
  <si>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</si>
  <si>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</si>
  <si>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</si>
  <si>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</si>
  <si>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</si>
  <si>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</si>
  <si>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</si>
  <si>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</si>
  <si>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</si>
  <si>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</si>
  <si>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</si>
  <si>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</si>
  <si>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</si>
  <si>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</si>
  <si>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</si>
  <si>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</si>
  <si>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</si>
  <si>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</si>
  <si>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</si>
  <si>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</si>
  <si>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</si>
  <si>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</si>
  <si>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</si>
  <si>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</si>
  <si>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</si>
  <si>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</si>
  <si>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</si>
  <si>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</si>
  <si>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</si>
  <si>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</si>
  <si>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</si>
  <si>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</si>
  <si>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</si>
  <si>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</si>
  <si>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</si>
  <si>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</si>
  <si>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</si>
  <si>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</si>
  <si>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</si>
  <si>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</si>
  <si>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</si>
  <si>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</si>
  <si>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</si>
  <si>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</si>
  <si>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</si>
  <si>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</si>
  <si>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</si>
  <si>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</si>
  <si>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</si>
  <si>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</si>
  <si>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</si>
  <si>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</si>
  <si>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</si>
  <si>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</si>
  <si>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</si>
  <si>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</si>
  <si>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</si>
  <si>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</si>
  <si>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</si>
  <si>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</si>
  <si>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</si>
  <si>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</si>
  <si>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</si>
  <si>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</si>
  <si>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</si>
  <si>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</si>
  <si>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</si>
  <si>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</si>
  <si>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</si>
  <si>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</si>
  <si>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</si>
  <si>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</si>
  <si>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</si>
  <si>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</si>
  <si>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</si>
  <si>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</si>
  <si>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</si>
  <si>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</si>
  <si>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</si>
  <si>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</si>
  <si>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</si>
  <si>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</si>
  <si>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</si>
  <si>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</si>
  <si>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</si>
  <si>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</si>
  <si>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</si>
  <si>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</si>
  <si>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</si>
  <si>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</si>
  <si>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</si>
  <si>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</si>
  <si>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</si>
  <si>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</si>
  <si>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</si>
  <si>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</si>
  <si>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</si>
  <si>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</si>
  <si>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</si>
  <si>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</si>
  <si>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</si>
  <si>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</si>
  <si>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</si>
  <si>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</si>
  <si>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</si>
  <si>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</si>
  <si>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</si>
  <si>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</si>
  <si>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</si>
  <si>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</si>
  <si>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</si>
  <si>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</si>
  <si>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</si>
  <si>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</si>
  <si>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</si>
  <si>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</si>
  <si>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</si>
  <si>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</si>
  <si>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</si>
  <si>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</si>
  <si>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</si>
  <si>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</si>
  <si>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</si>
  <si>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</si>
  <si>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</si>
  <si>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</si>
  <si>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</si>
  <si>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</si>
  <si>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</si>
  <si>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</si>
  <si>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</si>
  <si>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</si>
  <si>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</si>
  <si>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</si>
  <si>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</si>
  <si>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</si>
  <si>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</si>
  <si>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</si>
  <si>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</si>
  <si>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</si>
  <si>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</si>
  <si>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</si>
  <si>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</si>
  <si>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</si>
  <si>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</si>
  <si>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</si>
  <si>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</si>
  <si>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</si>
  <si>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</si>
  <si>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</si>
  <si>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</si>
  <si>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</si>
  <si>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</si>
  <si>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</si>
  <si>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</si>
  <si>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</si>
  <si>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</si>
  <si>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</si>
  <si>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</si>
  <si>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</si>
  <si>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</si>
  <si>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</si>
  <si>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</si>
  <si>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</si>
  <si>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</si>
  <si>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</si>
  <si>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</si>
  <si>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</si>
  <si>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</si>
  <si>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</si>
  <si>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</si>
  <si>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</si>
  <si>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</si>
  <si>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</si>
  <si>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</si>
  <si>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</si>
  <si>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</si>
  <si>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</si>
  <si>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</si>
  <si>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</si>
  <si>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</si>
  <si>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</si>
  <si>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</si>
  <si>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</si>
  <si>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</si>
  <si>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</si>
  <si>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</si>
  <si>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</si>
  <si>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</si>
  <si>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</si>
  <si>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</si>
  <si>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</si>
  <si>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</si>
  <si>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</si>
  <si>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</si>
  <si>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</si>
  <si>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</si>
  <si>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</si>
  <si>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</si>
  <si>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</si>
  <si>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</si>
  <si>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</si>
  <si>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</si>
  <si>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</si>
  <si>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</si>
  <si>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</si>
  <si>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</si>
  <si>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</si>
  <si>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</si>
  <si>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</si>
  <si>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</si>
  <si>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</si>
  <si>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</si>
  <si>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</si>
  <si>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</si>
  <si>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</si>
  <si>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</si>
  <si>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</si>
  <si>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</si>
  <si>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</si>
  <si>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</si>
  <si>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</si>
  <si>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</si>
  <si>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</si>
  <si>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</si>
  <si>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</si>
  <si>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</si>
  <si>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</si>
  <si>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</si>
  <si>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</si>
  <si>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</si>
  <si>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</si>
  <si>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</si>
  <si>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</si>
  <si>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</si>
  <si>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</si>
  <si>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</si>
  <si>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</si>
  <si>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</si>
  <si>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</si>
  <si>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</si>
  <si>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</si>
  <si>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</si>
  <si>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</si>
  <si>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</si>
  <si>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</si>
  <si>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</si>
  <si>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</si>
  <si>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</si>
  <si>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</si>
  <si>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</si>
  <si>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</si>
  <si>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</si>
  <si>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</si>
  <si>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</si>
  <si>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</si>
  <si>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</si>
  <si>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</si>
  <si>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</si>
  <si>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</si>
  <si>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</si>
  <si>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</si>
  <si>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</si>
  <si>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</si>
  <si>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</si>
  <si>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</si>
  <si>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</si>
  <si>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</si>
  <si>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</si>
  <si>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</si>
  <si>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</si>
  <si>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</si>
  <si>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</si>
  <si>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</si>
  <si>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</si>
  <si>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</si>
  <si>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</si>
  <si>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</si>
  <si>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</si>
  <si>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</si>
  <si>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</si>
  <si>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</si>
  <si>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</si>
  <si>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</si>
  <si>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</si>
  <si>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</si>
  <si>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</si>
  <si>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</si>
  <si>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</si>
  <si>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</si>
  <si>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</si>
  <si>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</si>
  <si>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</si>
  <si>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</si>
  <si>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</si>
  <si>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</si>
  <si>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</si>
  <si>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</si>
  <si>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</si>
  <si>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</si>
  <si>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</si>
  <si>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</si>
  <si>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</si>
  <si>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</si>
  <si>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</si>
  <si>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</si>
  <si>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</si>
  <si>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</si>
  <si>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</si>
  <si>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</si>
  <si>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</si>
  <si>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</si>
  <si>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</si>
  <si>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</si>
  <si>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</si>
  <si>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</si>
  <si>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</si>
  <si>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</si>
  <si>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</si>
  <si>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</si>
  <si>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</si>
  <si>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</si>
  <si>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</si>
  <si>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</si>
  <si>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</si>
  <si>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</si>
  <si>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</si>
  <si>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</si>
  <si>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</si>
  <si>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</si>
  <si>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</si>
  <si>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</si>
  <si>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</si>
  <si>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</si>
  <si>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</si>
  <si>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</si>
  <si>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</si>
  <si>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</si>
  <si>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</si>
  <si>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</si>
  <si>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</si>
  <si>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</si>
  <si>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</si>
  <si>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</si>
  <si>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</si>
  <si>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</si>
  <si>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</si>
  <si>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</si>
  <si>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</si>
  <si>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</si>
  <si>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</si>
  <si>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</si>
  <si>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</si>
  <si>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</si>
  <si>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</si>
  <si>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</si>
  <si>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</si>
  <si>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</si>
  <si>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</si>
  <si>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</si>
  <si>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</si>
  <si>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</si>
  <si>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</si>
  <si>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</si>
  <si>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</si>
  <si>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</si>
  <si>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</si>
  <si>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</si>
  <si>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</si>
  <si>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</si>
  <si>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</si>
  <si>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</si>
  <si>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</si>
  <si>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</si>
  <si>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</si>
  <si>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</si>
  <si>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</si>
  <si>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</si>
  <si>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</si>
  <si>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</si>
  <si>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</si>
  <si>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</si>
  <si>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</si>
  <si>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</si>
  <si>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</si>
  <si>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</si>
  <si>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</si>
  <si>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</si>
  <si>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</si>
  <si>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</si>
  <si>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</si>
  <si>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</si>
  <si>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</si>
  <si>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</si>
  <si>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</si>
  <si>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</si>
  <si>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</si>
  <si>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</si>
  <si>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</si>
  <si>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</si>
  <si>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</si>
  <si>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</si>
  <si>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</si>
  <si>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</si>
  <si>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</si>
  <si>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</si>
  <si>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</si>
  <si>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</si>
  <si>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</si>
  <si>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</si>
  <si>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</si>
  <si>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</si>
  <si>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</si>
  <si>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</si>
  <si>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</si>
  <si>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</si>
  <si>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</si>
  <si>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</si>
  <si>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</si>
  <si>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</si>
  <si>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</si>
  <si>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</si>
  <si>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</si>
  <si>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</si>
  <si>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</si>
  <si>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</si>
  <si>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</si>
  <si>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</si>
  <si>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</si>
  <si>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</si>
  <si>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</si>
  <si>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</si>
  <si>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</si>
  <si>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</si>
  <si>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</si>
  <si>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</si>
  <si>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</si>
  <si>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</si>
  <si>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</si>
  <si>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</si>
  <si>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</si>
  <si>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</si>
  <si>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</si>
  <si>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</si>
  <si>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</si>
  <si>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</si>
  <si>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</si>
  <si>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</si>
  <si>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</si>
  <si>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</si>
  <si>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</si>
  <si>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</si>
  <si>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</si>
  <si>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</si>
  <si>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</si>
  <si>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</si>
  <si>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</si>
  <si>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</si>
  <si>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</si>
  <si>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</si>
  <si>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</si>
  <si>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</si>
  <si>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</si>
  <si>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</si>
  <si>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</si>
  <si>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</si>
  <si>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</si>
  <si>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</si>
  <si>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</si>
  <si>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</si>
  <si>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</si>
  <si>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</si>
  <si>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</si>
  <si>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</si>
  <si>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</si>
  <si>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</si>
  <si>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</si>
  <si>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</si>
  <si>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</si>
  <si>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</si>
  <si>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</si>
  <si>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</si>
  <si>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</si>
  <si>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</si>
  <si>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</si>
  <si>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</si>
  <si>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</si>
  <si>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</si>
  <si>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</si>
  <si>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</si>
  <si>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</si>
  <si>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</si>
  <si>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</si>
  <si>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</si>
  <si>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</si>
  <si>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</si>
  <si>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</si>
  <si>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</si>
  <si>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</si>
  <si>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</si>
  <si>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</si>
  <si>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</si>
  <si>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</si>
  <si>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</si>
  <si>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</si>
  <si>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</si>
  <si>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</si>
  <si>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</si>
  <si>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</si>
  <si>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</si>
  <si>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</si>
  <si>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</si>
  <si>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</si>
  <si>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</si>
  <si>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</si>
  <si>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</si>
  <si>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</si>
  <si>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</si>
  <si>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</si>
  <si>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</si>
  <si>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</si>
  <si>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</si>
  <si>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</si>
  <si>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</si>
  <si>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</si>
  <si>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</si>
  <si>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</si>
  <si>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</si>
  <si>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</si>
  <si>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</si>
  <si>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</si>
  <si>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</si>
  <si>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</si>
  <si>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</si>
  <si>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</si>
  <si>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</si>
  <si>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</si>
  <si>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</si>
  <si>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</si>
  <si>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</si>
  <si>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</si>
  <si>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</si>
  <si>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</si>
  <si>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</si>
  <si>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</si>
  <si>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</si>
  <si>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</si>
  <si>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</si>
  <si>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</si>
  <si>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</si>
  <si>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</si>
  <si>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</si>
  <si>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</si>
  <si>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</si>
  <si>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</si>
  <si>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</si>
  <si>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</si>
  <si>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</si>
  <si>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</si>
  <si>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</si>
  <si>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</si>
  <si>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</si>
  <si>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</si>
  <si>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</si>
  <si>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</si>
  <si>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</si>
  <si>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</si>
  <si>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</si>
  <si>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</si>
  <si>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</si>
  <si>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</si>
  <si>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</si>
  <si>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</si>
  <si>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</si>
  <si>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</si>
  <si>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</si>
  <si>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</si>
  <si>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</si>
  <si>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</si>
  <si>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</si>
  <si>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</si>
  <si>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</si>
  <si>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</si>
  <si>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</si>
  <si>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</si>
  <si>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</si>
  <si>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</si>
  <si>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</si>
  <si>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</si>
  <si>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</si>
  <si>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</si>
  <si>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</si>
  <si>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</si>
  <si>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</si>
  <si>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</si>
  <si>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</si>
  <si>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</si>
  <si>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</si>
  <si>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</si>
  <si>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</si>
  <si>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</si>
  <si>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</si>
  <si>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</si>
  <si>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</si>
  <si>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</si>
  <si>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</si>
  <si>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</si>
  <si>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</si>
  <si>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</si>
  <si>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</si>
  <si>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</si>
  <si>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</si>
  <si>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</si>
  <si>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</si>
  <si>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</si>
  <si>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</si>
  <si>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</si>
  <si>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</si>
  <si>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</si>
  <si>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</si>
  <si>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</si>
  <si>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</si>
  <si>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</si>
  <si>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</si>
  <si>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</si>
  <si>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</si>
  <si>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</si>
  <si>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</si>
  <si>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</si>
  <si>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</si>
  <si>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</si>
  <si>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</si>
  <si>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</si>
  <si>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</si>
  <si>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</si>
  <si>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</si>
  <si>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</si>
  <si>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</si>
  <si>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</si>
  <si>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</si>
  <si>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</si>
  <si>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</si>
  <si>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</si>
  <si>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</si>
  <si>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</si>
  <si>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</si>
  <si>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</si>
  <si>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</si>
  <si>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</si>
  <si>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</si>
  <si>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</si>
  <si>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</si>
  <si>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</si>
  <si>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</si>
  <si>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</si>
  <si>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</si>
  <si>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</si>
  <si>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</si>
  <si>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</si>
  <si>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</si>
  <si>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</si>
  <si>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</si>
  <si>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</si>
  <si>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</si>
  <si>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</si>
  <si>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</si>
  <si>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</si>
  <si>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</si>
  <si>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</si>
  <si>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</si>
  <si>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</si>
  <si>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</si>
  <si>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</si>
  <si>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</si>
  <si>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</si>
  <si>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</si>
  <si>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</si>
  <si>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</si>
  <si>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</si>
  <si>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</si>
  <si>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</si>
  <si>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</si>
  <si>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</si>
  <si>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</si>
  <si>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</si>
  <si>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</si>
  <si>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</si>
  <si>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</si>
  <si>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</si>
  <si>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</si>
  <si>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</si>
  <si>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</si>
  <si>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</si>
  <si>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</si>
  <si>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</si>
  <si>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</si>
  <si>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</si>
  <si>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</si>
  <si>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</si>
  <si>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</si>
  <si>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</si>
  <si>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</si>
  <si>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</si>
  <si>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</si>
  <si>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</si>
  <si>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</si>
  <si>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</si>
  <si>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</si>
  <si>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</si>
  <si>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</si>
  <si>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</si>
  <si>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</si>
  <si>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</si>
  <si>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</si>
  <si>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</si>
  <si>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</si>
  <si>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</si>
  <si>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</si>
  <si>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</si>
  <si>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</si>
  <si>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</si>
  <si>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</si>
  <si>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</si>
  <si>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</si>
  <si>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</si>
  <si>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</si>
  <si>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</si>
  <si>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</si>
  <si>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</si>
  <si>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</si>
  <si>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</si>
  <si>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</si>
  <si>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</si>
  <si>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</si>
  <si>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</si>
  <si>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</si>
  <si>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</si>
  <si>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</si>
  <si>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</si>
  <si>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</si>
  <si>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</si>
  <si>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</si>
  <si>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</si>
  <si>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</si>
  <si>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</si>
  <si>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</si>
  <si>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</si>
  <si>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</si>
  <si>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</si>
  <si>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</si>
  <si>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</si>
  <si>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</si>
  <si>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</si>
  <si>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</si>
  <si>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</si>
  <si>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</si>
  <si>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</si>
  <si>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</si>
  <si>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</si>
  <si>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</si>
  <si>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</si>
  <si>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</si>
  <si>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</si>
  <si>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</si>
  <si>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</si>
  <si>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</si>
  <si>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</si>
  <si>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</si>
  <si>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</si>
  <si>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</si>
  <si>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</si>
  <si>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</si>
  <si>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</si>
  <si>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</si>
  <si>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</si>
  <si>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</si>
  <si>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</si>
  <si>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</si>
  <si>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</si>
  <si>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</si>
  <si>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</si>
  <si>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</si>
  <si>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</si>
  <si>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</si>
  <si>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</si>
  <si>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</si>
  <si>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</si>
  <si>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</si>
  <si>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</si>
  <si>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</si>
  <si>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</si>
  <si>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</si>
  <si>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</si>
  <si>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</si>
  <si>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</si>
  <si>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</si>
  <si>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</si>
  <si>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</si>
  <si>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</si>
  <si>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</si>
  <si>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</si>
  <si>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</si>
  <si>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</si>
  <si>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</si>
  <si>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</si>
  <si>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</si>
  <si>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</si>
  <si>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</si>
  <si>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</si>
  <si>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</si>
  <si>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</si>
  <si>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</si>
  <si>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</si>
  <si>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</si>
  <si>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</si>
  <si>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</si>
  <si>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</si>
  <si>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</si>
  <si>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</si>
  <si>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</si>
  <si>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</si>
  <si>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</si>
  <si>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</si>
  <si>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</si>
  <si>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</si>
  <si>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</si>
  <si>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</si>
  <si>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</si>
  <si>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</si>
  <si>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</si>
  <si>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</si>
  <si>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</si>
  <si>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</si>
  <si>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</si>
  <si>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</si>
  <si>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</si>
  <si>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</si>
  <si>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</si>
  <si>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</si>
  <si>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</si>
  <si>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</si>
  <si>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</si>
  <si>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</si>
  <si>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</si>
  <si>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</si>
  <si>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</si>
  <si>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</si>
  <si>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</si>
  <si>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</si>
  <si>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</si>
  <si>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</si>
  <si>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</si>
  <si>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</si>
  <si>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</si>
  <si>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</si>
  <si>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</si>
  <si>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</si>
  <si>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</si>
  <si>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</si>
  <si>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</si>
  <si>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</si>
  <si>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</si>
  <si>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</si>
  <si>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</si>
  <si>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</si>
  <si>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</si>
  <si>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</si>
  <si>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</si>
  <si>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</si>
  <si>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</si>
  <si>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</si>
  <si>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</si>
  <si>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</si>
  <si>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</si>
  <si>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</si>
  <si>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</si>
  <si>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</si>
  <si>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</si>
  <si>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</si>
  <si>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</si>
  <si>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</si>
  <si>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</si>
  <si>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</si>
  <si>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</si>
  <si>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</si>
  <si>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</si>
  <si>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</si>
  <si>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</si>
  <si>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</si>
  <si>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</si>
  <si>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</si>
  <si>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</si>
  <si>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</si>
  <si>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</si>
  <si>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</si>
  <si>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</si>
  <si>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</si>
  <si>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</si>
  <si>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</si>
  <si>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</si>
  <si>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</si>
  <si>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</si>
  <si>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</si>
  <si>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</si>
  <si>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</si>
  <si>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</si>
  <si>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</si>
  <si>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</si>
  <si>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</si>
  <si>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</si>
  <si>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</si>
  <si>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</si>
  <si>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</si>
  <si>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</si>
  <si>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</si>
  <si>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</si>
  <si>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</si>
  <si>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</si>
  <si>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</si>
  <si>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</si>
  <si>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</si>
  <si>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</si>
  <si>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</si>
  <si>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</si>
  <si>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</si>
  <si>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</si>
  <si>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</si>
  <si>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</si>
  <si>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</si>
  <si>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</si>
  <si>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</si>
  <si>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</si>
  <si>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</si>
  <si>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</si>
  <si>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</si>
  <si>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</si>
  <si>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</si>
  <si>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</si>
  <si>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</si>
  <si>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</si>
  <si>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</si>
  <si>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</si>
  <si>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</si>
  <si>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</si>
  <si>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</si>
  <si>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</si>
  <si>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</si>
  <si>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</si>
  <si>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</si>
  <si>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</si>
  <si>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</si>
  <si>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</si>
  <si>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</si>
  <si>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</si>
  <si>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</si>
  <si>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</si>
  <si>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</si>
  <si>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</si>
  <si>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</si>
  <si>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</si>
  <si>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</si>
  <si>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</si>
  <si>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</si>
  <si>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</si>
  <si>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</si>
  <si>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</si>
  <si>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</si>
  <si>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</si>
  <si>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</si>
  <si>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</si>
  <si>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</si>
  <si>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</si>
  <si>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</si>
  <si>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</si>
  <si>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</si>
  <si>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</si>
  <si>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</si>
  <si>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</si>
  <si>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</si>
  <si>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</si>
  <si>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</si>
  <si>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</si>
  <si>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</si>
  <si>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</si>
  <si>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</si>
  <si>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</si>
  <si>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</si>
  <si>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</si>
  <si>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</si>
  <si>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</si>
  <si>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</si>
  <si>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</si>
  <si>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</si>
  <si>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</si>
  <si>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</si>
  <si>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</si>
  <si>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</si>
  <si>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</si>
  <si>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</si>
  <si>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</si>
  <si>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</si>
  <si>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</si>
  <si>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</si>
  <si>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</si>
  <si>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</si>
  <si>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</si>
  <si>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</si>
  <si>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</si>
  <si>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</si>
  <si>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</si>
  <si>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</si>
  <si>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</si>
  <si>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</si>
  <si>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</si>
  <si>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</si>
  <si>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</si>
  <si>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</si>
  <si>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</si>
  <si>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</si>
  <si>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</si>
  <si>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</si>
  <si>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</si>
  <si>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</si>
  <si>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</si>
  <si>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</si>
  <si>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</si>
  <si>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</si>
  <si>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</si>
  <si>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</si>
  <si>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</si>
  <si>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</si>
  <si>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</si>
  <si>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</si>
  <si>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</si>
  <si>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</si>
  <si>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</si>
  <si>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</si>
  <si>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</si>
  <si>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</si>
  <si>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</si>
  <si>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</si>
  <si>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</si>
  <si>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</si>
  <si>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</si>
  <si>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</si>
  <si>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</si>
  <si>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</si>
  <si>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</si>
  <si>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</si>
  <si>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</si>
  <si>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</si>
  <si>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</si>
  <si>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</si>
  <si>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</si>
  <si>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</si>
  <si>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</si>
  <si>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</si>
  <si>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</si>
  <si>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</si>
  <si>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</si>
  <si>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</si>
  <si>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</si>
  <si>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</si>
  <si>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</si>
  <si>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</si>
  <si>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</si>
  <si>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</si>
  <si>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</si>
  <si>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</si>
  <si>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</si>
  <si>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</si>
  <si>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</si>
  <si>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</si>
  <si>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</si>
  <si>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</si>
  <si>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</si>
  <si>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</si>
  <si>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</si>
  <si>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</si>
  <si>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</si>
  <si>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</si>
  <si>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</si>
  <si>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</si>
  <si>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</si>
  <si>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</si>
  <si>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</si>
  <si>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</si>
  <si>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</si>
  <si>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</si>
  <si>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</si>
  <si>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</si>
  <si>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</si>
  <si>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</si>
  <si>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</si>
  <si>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</si>
  <si>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</si>
  <si>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</si>
  <si>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</si>
  <si>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</si>
  <si>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</si>
  <si>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</si>
  <si>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</si>
  <si>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</si>
  <si>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</si>
  <si>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</si>
  <si>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</si>
  <si>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</si>
  <si>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</si>
  <si>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</si>
  <si>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</si>
  <si>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</si>
  <si>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</si>
  <si>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</si>
  <si>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</si>
  <si>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</si>
  <si>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</si>
  <si>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</si>
  <si>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</si>
  <si>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</si>
  <si>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</si>
  <si>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</si>
  <si>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</si>
  <si>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</si>
  <si>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</si>
  <si>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</si>
  <si>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</si>
  <si>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</si>
  <si>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</si>
  <si>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</si>
  <si>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</si>
  <si>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</si>
  <si>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</si>
  <si>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</si>
  <si>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</si>
  <si>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</si>
  <si>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</si>
  <si>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</si>
  <si>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</si>
  <si>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</si>
  <si>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</si>
  <si>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</si>
  <si>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</si>
  <si>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</si>
  <si>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</si>
  <si>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</si>
  <si>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</si>
  <si>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</si>
  <si>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</si>
  <si>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</si>
  <si>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</si>
  <si>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</si>
  <si>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</si>
  <si>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</si>
  <si>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</si>
  <si>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</si>
  <si>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</si>
  <si>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</si>
  <si>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</si>
  <si>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</si>
  <si>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</si>
  <si>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</si>
  <si>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</si>
  <si>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</si>
  <si>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</si>
  <si>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</si>
  <si>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</si>
  <si>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</si>
  <si>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</si>
  <si>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</si>
  <si>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</si>
  <si>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</si>
  <si>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</si>
  <si>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</si>
  <si>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</si>
  <si>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</si>
  <si>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</si>
  <si>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</si>
  <si>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</si>
  <si>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</si>
  <si>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</si>
  <si>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</si>
  <si>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</si>
  <si>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</si>
  <si>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</si>
  <si>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</si>
  <si>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</si>
  <si>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</si>
  <si>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</si>
  <si>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</si>
  <si>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</si>
  <si>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</si>
  <si>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</si>
  <si>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</si>
  <si>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</si>
  <si>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</si>
  <si>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</si>
  <si>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</si>
  <si>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</si>
  <si>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</si>
  <si>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</si>
  <si>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</si>
  <si>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</si>
  <si>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</si>
  <si>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</si>
  <si>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</si>
  <si>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</si>
  <si>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</si>
  <si>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</si>
  <si>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</si>
  <si>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</si>
  <si>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</si>
  <si>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</si>
  <si>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</si>
  <si>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</si>
  <si>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</si>
  <si>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</si>
  <si>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</si>
  <si>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</si>
  <si>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</si>
  <si>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</si>
  <si>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</si>
  <si>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</si>
  <si>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</si>
  <si>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</si>
  <si>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</si>
  <si>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</si>
  <si>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</si>
  <si>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</si>
  <si>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</si>
  <si>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</si>
  <si>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</si>
  <si>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</si>
  <si>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</si>
  <si>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</si>
  <si>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</si>
  <si>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</si>
  <si>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</si>
  <si>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</si>
  <si>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</si>
  <si>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</si>
  <si>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</si>
  <si>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</si>
  <si>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</si>
  <si>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</si>
  <si>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</si>
  <si>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</si>
  <si>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</si>
  <si>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</si>
  <si>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</si>
  <si>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</si>
  <si>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</si>
  <si>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</si>
  <si>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</si>
  <si>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</si>
  <si>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</si>
  <si>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</si>
  <si>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</si>
  <si>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</si>
  <si>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</si>
  <si>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</si>
  <si>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</si>
  <si>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</si>
  <si>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</si>
  <si>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</si>
  <si>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</si>
  <si>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</si>
  <si>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</si>
  <si>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</si>
  <si>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</si>
  <si>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</si>
  <si>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</si>
  <si>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</si>
  <si>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</si>
  <si>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</si>
  <si>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</si>
  <si>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</si>
  <si>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</si>
  <si>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</si>
  <si>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</si>
  <si>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</si>
  <si>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</si>
  <si>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</si>
  <si>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</si>
  <si>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</si>
  <si>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</si>
  <si>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</si>
  <si>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</si>
  <si>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</si>
  <si>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</si>
  <si>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</si>
  <si>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</si>
  <si>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</si>
  <si>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</si>
  <si>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</si>
  <si>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</si>
  <si>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</si>
  <si>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</si>
  <si>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</si>
  <si>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</si>
  <si>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</si>
  <si>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</si>
  <si>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</si>
  <si>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</si>
  <si>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</si>
  <si>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</si>
  <si>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</si>
  <si>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</si>
  <si>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</si>
  <si>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</si>
  <si>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</si>
  <si>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</si>
  <si>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</si>
  <si>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</si>
  <si>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</si>
  <si>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</si>
  <si>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</si>
  <si>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</si>
  <si>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</si>
  <si>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</si>
  <si>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</si>
  <si>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</si>
  <si>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</si>
  <si>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</si>
  <si>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</si>
  <si>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</si>
  <si>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</si>
  <si>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</si>
  <si>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</si>
  <si>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</si>
  <si>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</si>
  <si>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</si>
  <si>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</si>
  <si>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</si>
  <si>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</si>
  <si>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</si>
  <si>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</si>
  <si>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</si>
  <si>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</si>
  <si>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</si>
  <si>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</si>
  <si>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</si>
  <si>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</si>
  <si>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</si>
  <si>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</si>
  <si>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</si>
  <si>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</si>
  <si>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</si>
  <si>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</si>
  <si>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</si>
  <si>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</si>
  <si>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</si>
  <si>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</si>
  <si>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</si>
  <si>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</si>
  <si>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</si>
  <si>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</si>
  <si>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</si>
  <si>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</si>
  <si>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</si>
  <si>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</si>
  <si>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</si>
  <si>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</si>
  <si>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</si>
  <si>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</si>
  <si>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</si>
  <si>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</si>
  <si>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</si>
  <si>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</si>
  <si>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</si>
  <si>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</si>
  <si>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</si>
  <si>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</si>
  <si>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</si>
  <si>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</si>
  <si>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</si>
  <si>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</si>
  <si>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</si>
  <si>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</si>
  <si>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</si>
  <si>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</si>
  <si>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</si>
  <si>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</si>
  <si>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</si>
  <si>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</si>
  <si>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</si>
  <si>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</si>
  <si>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</si>
  <si>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</si>
  <si>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</si>
  <si>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</si>
  <si>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</si>
  <si>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</si>
  <si>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</si>
  <si>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</si>
  <si>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</si>
  <si>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</si>
  <si>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</si>
  <si>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</si>
  <si>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</si>
  <si>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</si>
  <si>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</si>
  <si>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</si>
  <si>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</si>
  <si>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</si>
  <si>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</si>
  <si>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</si>
  <si>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</si>
  <si>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</si>
  <si>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</si>
  <si>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</si>
  <si>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</si>
  <si>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</si>
  <si>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</si>
  <si>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</si>
  <si>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</si>
  <si>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</si>
  <si>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</si>
  <si>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</si>
  <si>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</si>
  <si>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</si>
  <si>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</si>
  <si>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</si>
  <si>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</si>
  <si>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</si>
  <si>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</si>
  <si>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</si>
  <si>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</si>
  <si>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</si>
  <si>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</si>
  <si>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</si>
  <si>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</si>
  <si>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</si>
  <si>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</si>
  <si>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</si>
  <si>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</si>
  <si>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</si>
  <si>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</si>
  <si>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</si>
  <si>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</si>
  <si>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</si>
  <si>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</si>
  <si>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</si>
  <si>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</si>
  <si>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</si>
  <si>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</si>
  <si>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</si>
  <si>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</si>
  <si>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</si>
  <si>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</si>
  <si>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</si>
  <si>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</si>
  <si>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</si>
  <si>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</si>
  <si>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</si>
  <si>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</si>
  <si>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</si>
  <si>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</si>
  <si>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</si>
  <si>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</si>
  <si>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</si>
  <si>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</si>
  <si>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</si>
  <si>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</si>
  <si>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</si>
  <si>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</si>
  <si>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</si>
  <si>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</si>
  <si>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</si>
  <si>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</si>
  <si>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</si>
  <si>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</si>
  <si>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</si>
  <si>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</si>
  <si>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</si>
  <si>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</si>
  <si>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</si>
  <si>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</si>
  <si>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</si>
  <si>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</si>
  <si>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</si>
  <si>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</si>
  <si>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</si>
  <si>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</si>
  <si>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</si>
  <si>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</si>
  <si>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</si>
  <si>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</si>
  <si>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</si>
  <si>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</si>
  <si>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</si>
  <si>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</si>
  <si>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</si>
  <si>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</si>
  <si>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</si>
  <si>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</si>
  <si>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</si>
  <si>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</si>
  <si>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</si>
  <si>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</si>
  <si>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</si>
  <si>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</si>
  <si>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</si>
  <si>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</si>
  <si>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</si>
  <si>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</si>
  <si>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</si>
  <si>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</si>
  <si>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</si>
  <si>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</si>
  <si>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</si>
  <si>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</si>
  <si>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</si>
  <si>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</si>
  <si>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</si>
  <si>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</si>
  <si>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</si>
  <si>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</si>
  <si>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</si>
  <si>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</si>
  <si>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</si>
  <si>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</si>
  <si>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</si>
  <si>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</si>
  <si>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</si>
  <si>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</si>
  <si>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</si>
  <si>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</si>
  <si>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</si>
  <si>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</si>
  <si>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</si>
  <si>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</si>
  <si>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</si>
  <si>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</si>
  <si>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</si>
  <si>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</si>
  <si>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</si>
  <si>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</si>
  <si>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</si>
  <si>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</si>
  <si>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</si>
  <si>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</si>
  <si>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</si>
  <si>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</si>
  <si>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</si>
  <si>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</si>
  <si>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</si>
  <si>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</si>
  <si>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</si>
  <si>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</si>
  <si>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</si>
  <si>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</si>
  <si>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</si>
  <si>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</si>
  <si>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</si>
  <si>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</si>
  <si>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</si>
  <si>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</si>
  <si>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</si>
  <si>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</si>
  <si>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</si>
  <si>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</si>
  <si>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</si>
  <si>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</si>
  <si>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</si>
  <si>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</si>
  <si>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</si>
  <si>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</si>
  <si>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</si>
  <si>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</si>
  <si>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</si>
  <si>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</si>
  <si>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</si>
  <si>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</si>
  <si>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</si>
  <si>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</si>
  <si>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</si>
  <si>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</si>
  <si>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</si>
  <si>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</si>
  <si>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</si>
  <si>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</si>
  <si>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</si>
  <si>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</si>
  <si>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</si>
  <si>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</si>
  <si>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</si>
  <si>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</si>
  <si>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</si>
  <si>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</si>
  <si>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</si>
  <si>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</si>
  <si>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</si>
  <si>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</si>
  <si>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</si>
  <si>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</si>
  <si>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</si>
  <si>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</si>
  <si>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</si>
  <si>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</si>
  <si>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</si>
  <si>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</si>
  <si>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</si>
  <si>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</si>
  <si>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</si>
  <si>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</si>
  <si>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</si>
  <si>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</si>
  <si>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</si>
  <si>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</si>
  <si>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</si>
  <si>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</si>
  <si>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</si>
  <si>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</si>
  <si>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</si>
  <si>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</si>
  <si>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</si>
  <si>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</si>
  <si>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</si>
  <si>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</si>
  <si>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</si>
  <si>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</si>
  <si>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</si>
  <si>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</si>
  <si>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</si>
  <si>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</si>
  <si>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</si>
  <si>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</si>
  <si>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</si>
  <si>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</si>
  <si>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</si>
  <si>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</si>
  <si>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</si>
  <si>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</si>
  <si>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</si>
  <si>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</si>
  <si>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</si>
  <si>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</si>
  <si>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</si>
  <si>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</si>
  <si>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</si>
  <si>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</si>
  <si>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</si>
  <si>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</si>
  <si>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</si>
  <si>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</si>
  <si>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</si>
  <si>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</si>
  <si>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</si>
  <si>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</si>
  <si>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</si>
  <si>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</si>
  <si>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</si>
  <si>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</si>
  <si>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</si>
  <si>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</si>
  <si>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</si>
  <si>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</si>
  <si>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</si>
  <si>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</si>
  <si>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</si>
  <si>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</si>
  <si>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</si>
  <si>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</si>
  <si>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</si>
  <si>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</si>
  <si>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</si>
  <si>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</si>
  <si>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</si>
  <si>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</si>
  <si>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</si>
  <si>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</si>
  <si>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</si>
  <si>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</si>
  <si>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</si>
  <si>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</si>
  <si>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</si>
  <si>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</si>
  <si>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</si>
  <si>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</si>
  <si>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</si>
  <si>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</si>
  <si>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</si>
  <si>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</si>
  <si>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</si>
  <si>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</si>
  <si>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</si>
  <si>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</si>
  <si>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</si>
  <si>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</si>
  <si>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</si>
  <si>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</si>
  <si>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</si>
  <si>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</si>
  <si>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</si>
  <si>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</si>
  <si>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</si>
  <si>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</si>
  <si>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</si>
  <si>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</si>
  <si>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</si>
  <si>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</si>
  <si>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</si>
  <si>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</si>
  <si>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</si>
  <si>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</si>
  <si>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</si>
  <si>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</si>
  <si>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</si>
  <si>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</si>
  <si>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</si>
  <si>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</si>
  <si>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</si>
  <si>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</si>
  <si>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</si>
  <si>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</si>
  <si>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</si>
  <si>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</si>
  <si>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</si>
  <si>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</si>
  <si>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</si>
  <si>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</si>
  <si>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</si>
  <si>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</si>
  <si>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</si>
  <si>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</si>
  <si>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</si>
  <si>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</si>
  <si>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</si>
  <si>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</si>
  <si>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</si>
  <si>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</si>
  <si>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</si>
  <si>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</si>
  <si>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</si>
  <si>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</si>
  <si>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</si>
  <si>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</si>
  <si>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</si>
  <si>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</si>
  <si>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</si>
  <si>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</si>
  <si>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</si>
  <si>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</si>
  <si>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</si>
  <si>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</si>
  <si>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</si>
  <si>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</si>
  <si>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</si>
  <si>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</si>
  <si>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</si>
  <si>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</si>
  <si>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</si>
  <si>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</si>
  <si>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</si>
  <si>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</si>
  <si>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</si>
  <si>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</si>
  <si>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</si>
  <si>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</si>
  <si>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</si>
  <si>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</si>
  <si>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</si>
  <si>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</si>
  <si>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</si>
  <si>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</si>
  <si>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</si>
  <si>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</si>
  <si>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</si>
  <si>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</si>
  <si>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</si>
  <si>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</si>
  <si>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</si>
  <si>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</si>
  <si>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</si>
  <si>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</si>
  <si>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</si>
  <si>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</si>
  <si>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</si>
  <si>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</si>
  <si>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</si>
  <si>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</si>
  <si>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</si>
  <si>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</si>
  <si>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</si>
  <si>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</si>
  <si>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</si>
  <si>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</si>
  <si>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</si>
  <si>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</si>
  <si>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</si>
  <si>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</si>
  <si>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</si>
  <si>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</si>
  <si>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</si>
  <si>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</si>
  <si>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</si>
  <si>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</si>
  <si>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</si>
  <si>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</si>
  <si>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</si>
  <si>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</si>
  <si>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</si>
  <si>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</si>
  <si>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</si>
  <si>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</si>
  <si>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</si>
  <si>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</si>
  <si>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</si>
  <si>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</si>
  <si>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</si>
  <si>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</si>
  <si>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</si>
  <si>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</si>
  <si>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</si>
  <si>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</si>
  <si>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</si>
  <si>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</si>
  <si>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</si>
  <si>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</si>
  <si>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</si>
  <si>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</si>
  <si>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</si>
  <si>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</si>
  <si>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</si>
  <si>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</si>
  <si>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</si>
  <si>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</si>
  <si>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</si>
  <si>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</si>
  <si>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</si>
  <si>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</si>
  <si>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</si>
  <si>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</si>
  <si>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</si>
  <si>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</si>
  <si>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</si>
  <si>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</si>
  <si>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</si>
  <si>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</si>
  <si>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</si>
  <si>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</si>
  <si>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</si>
  <si>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</si>
  <si>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</si>
  <si>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</si>
  <si>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</si>
  <si>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</si>
  <si>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</si>
  <si>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</si>
  <si>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</si>
  <si>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</si>
  <si>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</si>
  <si>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</si>
  <si>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</si>
  <si>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</si>
  <si>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</si>
  <si>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</si>
  <si>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</si>
  <si>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</si>
  <si>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</si>
  <si>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</si>
  <si>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</si>
  <si>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</si>
  <si>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</si>
  <si>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</si>
  <si>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</si>
  <si>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</si>
  <si>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</si>
  <si>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</si>
  <si>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</si>
  <si>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</si>
  <si>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</si>
  <si>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</si>
  <si>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</si>
  <si>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</si>
  <si>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</si>
  <si>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</si>
  <si>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</si>
  <si>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</si>
  <si>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</si>
  <si>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</si>
  <si>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</si>
  <si>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</si>
  <si>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</si>
  <si>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</si>
  <si>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</si>
  <si>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</si>
  <si>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</si>
  <si>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</si>
  <si>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</si>
  <si>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</si>
  <si>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</si>
  <si>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</si>
  <si>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</si>
  <si>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</si>
  <si>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</si>
  <si>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</si>
  <si>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</si>
  <si>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</si>
  <si>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</si>
  <si>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</si>
  <si>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</si>
  <si>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</si>
  <si>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</si>
  <si>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</si>
  <si>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</si>
  <si>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</si>
  <si>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</si>
  <si>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</si>
  <si>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</si>
  <si>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</si>
  <si>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</si>
  <si>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</si>
  <si>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</si>
  <si>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</si>
  <si>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</si>
  <si>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</si>
  <si>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</si>
  <si>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</si>
  <si>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</si>
  <si>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</si>
  <si>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</si>
  <si>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</si>
  <si>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</si>
  <si>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</si>
  <si>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</si>
  <si>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</si>
  <si>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</si>
  <si>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</si>
  <si>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</si>
  <si>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</si>
  <si>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</si>
  <si>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</si>
  <si>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</si>
  <si>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</si>
  <si>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</si>
  <si>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</si>
  <si>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</si>
  <si>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</si>
  <si>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</si>
  <si>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</si>
  <si>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</si>
  <si>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</si>
  <si>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</si>
  <si>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</si>
  <si>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</si>
  <si>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</si>
  <si>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</si>
  <si>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</si>
  <si>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</si>
  <si>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</si>
  <si>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</si>
  <si>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</si>
  <si>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</si>
  <si>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</si>
  <si>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</si>
  <si>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</si>
  <si>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</si>
  <si>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</si>
  <si>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</si>
  <si>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</si>
  <si>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</si>
  <si>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</si>
  <si>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</si>
  <si>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</si>
  <si>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</si>
  <si>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</si>
  <si>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</si>
  <si>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</si>
  <si>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</si>
  <si>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</si>
  <si>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</si>
  <si>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</si>
  <si>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</si>
  <si>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</si>
  <si>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</si>
  <si>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</si>
  <si>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</si>
  <si>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</si>
  <si>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</si>
  <si>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</si>
  <si>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</si>
  <si>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</si>
  <si>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</si>
  <si>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</si>
  <si>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</si>
  <si>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</si>
  <si>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</si>
  <si>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</si>
  <si>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</si>
  <si>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</si>
  <si>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</si>
  <si>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</si>
  <si>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</si>
  <si>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</si>
  <si>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</si>
  <si>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</si>
  <si>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</si>
  <si>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</si>
  <si>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</si>
  <si>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</si>
  <si>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</si>
  <si>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</si>
  <si>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</si>
  <si>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</si>
  <si>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</si>
  <si>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</si>
  <si>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</si>
  <si>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</si>
  <si>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</si>
  <si>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</si>
  <si>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</si>
  <si>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</si>
  <si>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</si>
  <si>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</si>
  <si>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</si>
  <si>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</si>
  <si>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</si>
  <si>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</si>
  <si>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</si>
  <si>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</si>
  <si>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</si>
  <si>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</si>
  <si>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</si>
  <si>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</si>
  <si>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</si>
  <si>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</si>
  <si>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</si>
  <si>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</si>
  <si>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</si>
  <si>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</si>
  <si>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</si>
  <si>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</si>
  <si>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</si>
  <si>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</si>
  <si>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</si>
  <si>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</si>
  <si>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</si>
  <si>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</si>
  <si>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</si>
  <si>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</si>
  <si>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</si>
  <si>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</si>
  <si>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</si>
  <si>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</si>
  <si>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</si>
  <si>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</si>
  <si>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</si>
  <si>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</si>
  <si>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</si>
  <si>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</si>
  <si>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</si>
  <si>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</si>
  <si>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</si>
  <si>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</si>
  <si>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</si>
  <si>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</si>
  <si>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</si>
  <si>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</si>
  <si>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</si>
  <si>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</si>
  <si>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</si>
  <si>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</si>
  <si>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</si>
  <si>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</si>
  <si>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</si>
  <si>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</si>
  <si>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</si>
  <si>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</si>
  <si>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</si>
  <si>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</si>
  <si>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</si>
  <si>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</si>
  <si>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</si>
  <si>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</si>
  <si>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</si>
  <si>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</si>
  <si>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</si>
  <si>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</si>
  <si>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</si>
  <si>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</si>
  <si>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</si>
  <si>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</si>
  <si>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</si>
  <si>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</si>
  <si>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</si>
  <si>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</si>
  <si>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</si>
  <si>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</si>
  <si>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</si>
  <si>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</si>
  <si>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</si>
  <si>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</si>
  <si>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</si>
  <si>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</si>
  <si>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</si>
  <si>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</si>
  <si>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</si>
  <si>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</si>
  <si>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</si>
  <si>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</si>
  <si>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</si>
  <si>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</si>
  <si>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</si>
  <si>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</si>
  <si>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</si>
  <si>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</si>
  <si>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</si>
  <si>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</si>
  <si>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</si>
  <si>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</si>
  <si>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</si>
  <si>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</si>
  <si>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</si>
  <si>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</si>
  <si>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</si>
  <si>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</si>
  <si>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</si>
  <si>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</si>
  <si>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</si>
  <si>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</si>
  <si>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</si>
  <si>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</si>
  <si>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</si>
  <si>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</si>
  <si>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</si>
  <si>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</si>
  <si>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</si>
  <si>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</si>
  <si>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</si>
  <si>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</si>
  <si>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</si>
  <si>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</si>
  <si>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</si>
  <si>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</si>
  <si>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</si>
  <si>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</si>
  <si>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</si>
  <si>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</si>
  <si>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</si>
  <si>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</si>
  <si>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</si>
  <si>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</si>
  <si>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</si>
  <si>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</si>
  <si>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</si>
  <si>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</si>
  <si>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</si>
  <si>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</si>
  <si>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</si>
  <si>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</si>
  <si>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</si>
  <si>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</si>
  <si>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</si>
  <si>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</si>
  <si>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</si>
  <si>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</si>
  <si>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</si>
  <si>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</si>
  <si>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</si>
  <si>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</si>
  <si>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</si>
  <si>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</si>
  <si>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</si>
  <si>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</si>
  <si>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</si>
  <si>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</si>
  <si>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</si>
  <si>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</si>
  <si>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</si>
  <si>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</si>
  <si>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</si>
  <si>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</si>
  <si>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</si>
  <si>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</si>
  <si>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</si>
  <si>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</si>
  <si>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</si>
  <si>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</si>
  <si>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</si>
  <si>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</si>
  <si>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</si>
  <si>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</si>
  <si>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</si>
  <si>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</si>
  <si>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</si>
  <si>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</si>
  <si>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</si>
  <si>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</si>
  <si>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</si>
  <si>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</si>
  <si>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</si>
  <si>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</si>
  <si>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</si>
  <si>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</si>
  <si>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</si>
  <si>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</si>
  <si>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</si>
  <si>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</si>
  <si>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</si>
  <si>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</si>
  <si>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</si>
  <si>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</si>
  <si>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</si>
  <si>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</si>
  <si>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</si>
  <si>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</si>
  <si>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</si>
  <si>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</si>
  <si>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</si>
  <si>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</si>
  <si>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</si>
  <si>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</si>
  <si>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</si>
  <si>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</si>
  <si>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</si>
  <si>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</si>
  <si>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</si>
  <si>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</si>
  <si>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</si>
  <si>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</si>
  <si>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</si>
  <si>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</si>
  <si>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</si>
  <si>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</si>
  <si>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</si>
  <si>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</si>
  <si>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</si>
  <si>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</si>
  <si>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</si>
  <si>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</si>
  <si>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</si>
  <si>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</si>
  <si>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</si>
  <si>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</si>
  <si>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</si>
  <si>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</si>
  <si>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</si>
  <si>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</si>
  <si>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</si>
  <si>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</si>
  <si>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</si>
  <si>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</si>
  <si>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</si>
  <si>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</si>
  <si>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</si>
  <si>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</si>
  <si>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</si>
  <si>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</si>
  <si>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</si>
  <si>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</si>
  <si>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</si>
  <si>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</si>
  <si>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</si>
  <si>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</si>
  <si>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</si>
  <si>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</si>
  <si>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</si>
  <si>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</si>
  <si>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</si>
  <si>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</si>
  <si>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</si>
  <si>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</si>
  <si>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</si>
  <si>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</si>
  <si>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</si>
  <si>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</si>
  <si>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</si>
  <si>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</si>
  <si>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</si>
  <si>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</si>
  <si>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</si>
  <si>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</si>
  <si>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</si>
  <si>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</si>
  <si>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</si>
  <si>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</si>
  <si>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</si>
  <si>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</si>
  <si>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</si>
  <si>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</si>
  <si>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</si>
  <si>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</si>
  <si>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</si>
  <si>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</si>
  <si>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</si>
  <si>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</si>
  <si>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</si>
  <si>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</si>
  <si>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</si>
  <si>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</si>
  <si>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</si>
  <si>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</si>
  <si>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</si>
  <si>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</si>
  <si>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</si>
  <si>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</si>
  <si>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</si>
  <si>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</si>
  <si>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</si>
  <si>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</si>
  <si>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</si>
  <si>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</si>
  <si>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</si>
  <si>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</si>
  <si>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</si>
  <si>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</si>
  <si>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</si>
  <si>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</si>
  <si>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</si>
  <si>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</si>
  <si>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</si>
  <si>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</si>
  <si>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</si>
  <si>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</si>
  <si>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</si>
  <si>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</si>
  <si>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</si>
  <si>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</si>
  <si>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</si>
  <si>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</si>
  <si>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</si>
  <si>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</si>
  <si>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</si>
  <si>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</si>
  <si>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</si>
  <si>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</si>
  <si>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</si>
  <si>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</si>
  <si>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</si>
  <si>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</si>
  <si>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</si>
  <si>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</si>
  <si>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</si>
  <si>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</si>
  <si>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</si>
  <si>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</si>
  <si>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</si>
  <si>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</si>
  <si>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</si>
  <si>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</si>
  <si>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</si>
  <si>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</si>
  <si>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</si>
  <si>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</si>
  <si>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</si>
  <si>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</si>
  <si>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</si>
  <si>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</si>
  <si>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</si>
  <si>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</si>
  <si>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</si>
  <si>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</si>
  <si>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</si>
  <si>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</si>
  <si>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</si>
  <si>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</si>
  <si>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</si>
  <si>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</si>
  <si>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</si>
  <si>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</si>
  <si>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</si>
  <si>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</si>
  <si>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</si>
  <si>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</si>
  <si>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</si>
  <si>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</si>
  <si>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</si>
  <si>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</si>
  <si>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</si>
  <si>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</si>
  <si>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</si>
  <si>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</si>
  <si>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</si>
  <si>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</si>
  <si>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</si>
  <si>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</si>
  <si>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</si>
  <si>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</si>
  <si>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</si>
  <si>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</si>
  <si>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</si>
  <si>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</si>
  <si>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</si>
  <si>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</si>
  <si>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</si>
  <si>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</si>
  <si>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</si>
  <si>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</si>
  <si>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</si>
  <si>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</si>
  <si>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</si>
  <si>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</si>
  <si>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</si>
  <si>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</si>
  <si>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</si>
  <si>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</si>
  <si>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</si>
  <si>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</si>
  <si>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</si>
  <si>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</si>
  <si>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</si>
  <si>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</si>
  <si>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</si>
  <si>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</si>
  <si>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</si>
  <si>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</si>
  <si>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</si>
  <si>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</si>
  <si>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</si>
  <si>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</si>
  <si>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</si>
  <si>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</si>
  <si>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</si>
  <si>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</si>
  <si>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</si>
  <si>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</si>
  <si>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</si>
  <si>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</si>
  <si>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</si>
  <si>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</si>
  <si>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</si>
  <si>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</si>
  <si>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</si>
  <si>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</si>
  <si>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</si>
  <si>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</si>
  <si>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</si>
  <si>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</si>
  <si>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</si>
  <si>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</si>
  <si>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</si>
  <si>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</si>
  <si>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</si>
  <si>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</si>
  <si>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</si>
  <si>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</si>
  <si>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</si>
  <si>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</si>
  <si>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</si>
  <si>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</si>
  <si>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</si>
  <si>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</si>
  <si>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</si>
  <si>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</si>
  <si>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</si>
  <si>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</si>
  <si>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</si>
  <si>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</si>
  <si>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</si>
  <si>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</si>
  <si>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</si>
  <si>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</si>
  <si>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</si>
  <si>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</si>
  <si>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</si>
  <si>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</si>
  <si>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</si>
  <si>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</si>
  <si>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</si>
  <si>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</si>
  <si>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</si>
  <si>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</si>
  <si>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</si>
  <si>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</si>
  <si>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</si>
  <si>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</si>
  <si>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</si>
  <si>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</si>
  <si>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</si>
  <si>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</si>
  <si>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</si>
  <si>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</si>
  <si>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</si>
  <si>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</si>
  <si>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</si>
  <si>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</si>
  <si>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</si>
  <si>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</si>
  <si>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</si>
  <si>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</si>
  <si>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</si>
  <si>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</si>
  <si>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</si>
  <si>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</si>
  <si>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</si>
  <si>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</si>
  <si>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</si>
  <si>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</si>
  <si>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</si>
  <si>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</si>
  <si>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</si>
  <si>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</si>
  <si>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</si>
  <si>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</si>
  <si>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</si>
  <si>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</si>
  <si>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</si>
  <si>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</si>
  <si>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</si>
  <si>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</si>
  <si>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</si>
  <si>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</si>
  <si>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</si>
  <si>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</si>
  <si>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</si>
  <si>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</si>
  <si>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</si>
  <si>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</si>
  <si>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</si>
  <si>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</si>
  <si>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</si>
  <si>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</si>
  <si>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</si>
  <si>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</si>
  <si>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</si>
  <si>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</si>
  <si>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</si>
  <si>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</si>
  <si>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</si>
  <si>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</si>
  <si>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</si>
  <si>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</si>
  <si>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</si>
  <si>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</si>
  <si>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</si>
  <si>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</si>
  <si>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</si>
  <si>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</si>
  <si>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</si>
  <si>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</si>
  <si>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</si>
  <si>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</si>
  <si>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</si>
  <si>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</si>
  <si>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</si>
  <si>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</si>
  <si>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</si>
  <si>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</si>
  <si>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</si>
  <si>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</si>
  <si>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</si>
  <si>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</si>
  <si>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</si>
  <si>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</si>
  <si>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</si>
  <si>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</si>
  <si>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</si>
  <si>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</si>
  <si>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</si>
  <si>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</si>
  <si>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</si>
  <si>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</si>
  <si>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</si>
  <si>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</si>
  <si>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</si>
  <si>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</si>
  <si>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</si>
  <si>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</si>
  <si>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</si>
  <si>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</si>
  <si>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</si>
  <si>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</si>
  <si>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</si>
  <si>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</si>
  <si>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</si>
  <si>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</si>
  <si>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</si>
  <si>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</si>
  <si>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</si>
  <si>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</si>
  <si>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</si>
  <si>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</si>
  <si>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</si>
  <si>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</si>
  <si>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</si>
  <si>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</si>
  <si>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</si>
  <si>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</si>
  <si>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</si>
  <si>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</si>
  <si>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</si>
  <si>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</si>
  <si>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</si>
  <si>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</si>
  <si>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</si>
  <si>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</si>
  <si>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</si>
  <si>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</si>
  <si>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</si>
  <si>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</si>
  <si>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</si>
  <si>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</si>
  <si>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</si>
  <si>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</si>
  <si>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</si>
  <si>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</si>
  <si>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</si>
  <si>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</si>
  <si>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</si>
  <si>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</si>
  <si>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</si>
  <si>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</si>
  <si>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</si>
  <si>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</si>
  <si>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</si>
  <si>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</si>
  <si>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</si>
  <si>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</si>
  <si>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</si>
  <si>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</si>
  <si>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</si>
  <si>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</si>
  <si>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</si>
  <si>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</si>
  <si>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</si>
  <si>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</si>
  <si>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</si>
  <si>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</si>
  <si>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</si>
  <si>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</si>
  <si>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</si>
  <si>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</si>
  <si>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</si>
  <si>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</si>
  <si>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</si>
  <si>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</si>
  <si>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</si>
  <si>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</si>
  <si>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</si>
  <si>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</si>
  <si>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</si>
  <si>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</si>
  <si>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</si>
  <si>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</si>
  <si>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</si>
  <si>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</si>
  <si>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</si>
  <si>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</si>
  <si>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</si>
  <si>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</si>
  <si>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</si>
  <si>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</si>
  <si>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</si>
  <si>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</si>
  <si>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</si>
  <si>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</si>
  <si>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</si>
  <si>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</si>
  <si>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</si>
  <si>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</si>
  <si>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</si>
  <si>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</si>
  <si>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</si>
  <si>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</si>
  <si>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</si>
  <si>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</si>
  <si>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</si>
  <si>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</si>
  <si>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</si>
  <si>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</si>
  <si>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</si>
  <si>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</si>
  <si>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</si>
  <si>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</si>
  <si>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</si>
  <si>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</si>
  <si>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</si>
  <si>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</si>
  <si>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</si>
  <si>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</si>
  <si>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</si>
  <si>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</si>
  <si>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</si>
  <si>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</si>
  <si>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</si>
  <si>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</si>
  <si>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</si>
  <si>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</si>
  <si>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</si>
  <si>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</si>
  <si>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</si>
  <si>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</si>
  <si>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</si>
  <si>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</si>
  <si>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</si>
  <si>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</si>
  <si>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</si>
  <si>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</si>
  <si>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</si>
  <si>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</si>
  <si>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</si>
  <si>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</si>
  <si>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</si>
  <si>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</si>
  <si>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</si>
  <si>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</si>
  <si>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</si>
  <si>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</si>
  <si>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</si>
  <si>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</si>
  <si>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</si>
  <si>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</si>
  <si>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</si>
  <si>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</si>
  <si>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</si>
  <si>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</si>
  <si>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</si>
  <si>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</si>
  <si>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</si>
  <si>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</si>
  <si>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</si>
  <si>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</si>
  <si>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</si>
  <si>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</si>
  <si>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</si>
  <si>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</si>
  <si>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</si>
  <si>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</si>
  <si>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</si>
  <si>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</si>
  <si>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</si>
  <si>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</si>
  <si>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</si>
  <si>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</si>
  <si>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</si>
  <si>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</si>
  <si>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</si>
  <si>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</si>
  <si>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</si>
  <si>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</si>
  <si>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</si>
  <si>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</si>
  <si>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</si>
  <si>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</si>
  <si>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</si>
  <si>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</si>
  <si>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</si>
  <si>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</si>
  <si>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</si>
  <si>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</si>
  <si>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</si>
  <si>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</si>
  <si>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</si>
  <si>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</si>
  <si>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</si>
  <si>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</si>
  <si>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</si>
  <si>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</si>
  <si>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</si>
  <si>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</si>
  <si>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</si>
  <si>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</si>
  <si>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</si>
  <si>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</si>
  <si>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</si>
  <si>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</si>
  <si>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</si>
  <si>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</si>
  <si>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</si>
  <si>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</si>
  <si>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</si>
  <si>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</si>
  <si>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</si>
  <si>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</si>
  <si>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</si>
  <si>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</si>
  <si>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</si>
  <si>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</si>
  <si>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</si>
  <si>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</si>
  <si>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</si>
  <si>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</si>
  <si>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</si>
  <si>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</si>
  <si>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</si>
  <si>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</si>
  <si>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</si>
  <si>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</si>
  <si>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</si>
  <si>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</si>
  <si>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</si>
  <si>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</si>
  <si>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</si>
  <si>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</si>
  <si>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</si>
  <si>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</si>
  <si>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</si>
  <si>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</si>
  <si>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</si>
  <si>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</si>
  <si>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</si>
  <si>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</si>
  <si>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</si>
  <si>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</si>
  <si>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</si>
  <si>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</si>
  <si>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</si>
  <si>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</si>
  <si>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</si>
  <si>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</si>
  <si>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</si>
  <si>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</si>
  <si>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</si>
  <si>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</si>
  <si>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</si>
  <si>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</si>
  <si>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</si>
  <si>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</si>
  <si>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</si>
  <si>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</si>
  <si>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</si>
  <si>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</si>
  <si>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</si>
  <si>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</si>
  <si>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</si>
  <si>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</si>
  <si>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</si>
  <si>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</si>
  <si>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</si>
  <si>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</si>
  <si>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</si>
  <si>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</si>
  <si>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</si>
  <si>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</si>
  <si>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</si>
  <si>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</si>
  <si>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</si>
  <si>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</si>
  <si>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</si>
  <si>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</si>
  <si>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</si>
  <si>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</si>
  <si>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</si>
  <si>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</si>
  <si>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</si>
  <si>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</si>
  <si>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</si>
  <si>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</si>
  <si>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</si>
  <si>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</si>
  <si>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</si>
  <si>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</si>
  <si>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</si>
  <si>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</si>
  <si>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</si>
  <si>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</si>
  <si>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</si>
  <si>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</si>
  <si>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</si>
  <si>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</si>
  <si>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</si>
  <si>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</si>
  <si>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</si>
  <si>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</si>
  <si>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</si>
  <si>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</si>
  <si>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</si>
  <si>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</si>
  <si>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</si>
  <si>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</si>
  <si>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</si>
  <si>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</si>
  <si>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</si>
  <si>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</si>
  <si>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</si>
  <si>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</si>
  <si>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</si>
  <si>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</si>
  <si>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</si>
  <si>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</si>
  <si>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</si>
  <si>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</si>
  <si>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</si>
  <si>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</si>
  <si>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</si>
  <si>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</si>
  <si>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</si>
  <si>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</si>
  <si>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</si>
  <si>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</si>
  <si>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</si>
  <si>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</si>
  <si>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</si>
  <si>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</si>
  <si>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</si>
  <si>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</si>
  <si>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</si>
  <si>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</si>
  <si>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</si>
  <si>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</si>
  <si>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</si>
  <si>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</si>
  <si>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</si>
  <si>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</si>
  <si>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</si>
  <si>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</si>
  <si>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</si>
  <si>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</si>
  <si>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</si>
  <si>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</si>
  <si>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</si>
  <si>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</si>
  <si>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</si>
  <si>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</si>
  <si>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</si>
  <si>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</si>
  <si>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</si>
  <si>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</si>
  <si>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</si>
  <si>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</si>
  <si>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</si>
  <si>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</si>
  <si>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</si>
  <si>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</si>
  <si>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</si>
  <si>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</si>
  <si>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</si>
  <si>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</si>
  <si>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</si>
  <si>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</si>
  <si>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</si>
  <si>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</si>
  <si>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</si>
  <si>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</si>
  <si>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</si>
  <si>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</si>
  <si>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</si>
  <si>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</si>
  <si>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</si>
  <si>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</si>
  <si>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</si>
  <si>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</si>
  <si>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</si>
  <si>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</si>
  <si>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</si>
  <si>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</si>
  <si>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</si>
  <si>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</si>
  <si>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</si>
  <si>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</si>
  <si>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</si>
  <si>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</si>
  <si>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</si>
  <si>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</si>
  <si>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</si>
  <si>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</si>
  <si>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</si>
  <si>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</si>
  <si>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</si>
  <si>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</si>
  <si>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</si>
  <si>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</si>
  <si>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</si>
  <si>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</si>
  <si>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</si>
  <si>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</si>
  <si>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</si>
  <si>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</si>
  <si>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</si>
  <si>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</si>
  <si>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</si>
  <si>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</si>
  <si>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</si>
  <si>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</si>
  <si>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</si>
  <si>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</si>
  <si>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</si>
  <si>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</si>
  <si>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</si>
  <si>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</si>
  <si>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</si>
  <si>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</si>
  <si>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</si>
  <si>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</si>
  <si>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</si>
  <si>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</si>
  <si>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</si>
  <si>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</si>
  <si>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</si>
  <si>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</si>
  <si>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</si>
  <si>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</si>
  <si>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</si>
  <si>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</si>
  <si>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</si>
  <si>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</si>
  <si>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</si>
  <si>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</si>
  <si>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</si>
  <si>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</si>
  <si>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</si>
  <si>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</si>
  <si>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</si>
  <si>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</si>
  <si>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</si>
  <si>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</si>
  <si>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</si>
  <si>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</si>
  <si>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</si>
  <si>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</si>
  <si>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</si>
  <si>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</si>
  <si>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</si>
  <si>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</si>
  <si>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</si>
  <si>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</si>
  <si>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</si>
  <si>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</si>
  <si>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</si>
  <si>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</si>
  <si>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</si>
  <si>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</si>
  <si>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</si>
  <si>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</si>
  <si>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</si>
  <si>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</si>
  <si>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</si>
  <si>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</si>
  <si>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</si>
  <si>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</si>
  <si>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</si>
  <si>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</si>
  <si>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</si>
  <si>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</si>
  <si>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</si>
  <si>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</si>
  <si>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</si>
  <si>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</si>
  <si>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</si>
  <si>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</si>
  <si>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</si>
  <si>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</si>
  <si>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</si>
  <si>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</si>
  <si>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</si>
  <si>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</si>
  <si>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</si>
  <si>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</si>
  <si>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</si>
  <si>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</si>
  <si>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</si>
  <si>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</si>
  <si>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</si>
  <si>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</si>
  <si>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</si>
  <si>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</si>
  <si>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</si>
  <si>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</si>
  <si>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</si>
  <si>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</si>
  <si>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</si>
  <si>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</si>
  <si>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</si>
  <si>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</si>
  <si>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</si>
  <si>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</si>
  <si>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</si>
  <si>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</si>
  <si>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</si>
  <si>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</si>
  <si>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</si>
  <si>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</si>
  <si>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</si>
  <si>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</si>
  <si>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</si>
  <si>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</si>
  <si>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</si>
  <si>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</si>
  <si>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</si>
  <si>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</si>
  <si>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</si>
  <si>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</si>
  <si>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</si>
  <si>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</si>
  <si>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</si>
  <si>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</si>
  <si>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</si>
  <si>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</si>
  <si>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</si>
  <si>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</si>
  <si>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</si>
  <si>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</si>
  <si>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</si>
  <si>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</si>
  <si>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</si>
  <si>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</si>
  <si>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</si>
  <si>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</si>
  <si>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</si>
  <si>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</si>
  <si>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</si>
  <si>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</si>
  <si>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</si>
  <si>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</si>
  <si>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</si>
  <si>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</si>
  <si>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</si>
  <si>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</si>
  <si>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</si>
  <si>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</si>
  <si>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</si>
  <si>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</si>
  <si>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</si>
  <si>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</si>
  <si>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</si>
  <si>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</si>
  <si>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</si>
  <si>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</si>
  <si>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</si>
  <si>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</si>
  <si>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</si>
  <si>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</si>
  <si>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</si>
  <si>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</si>
  <si>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</si>
  <si>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</si>
  <si>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</si>
  <si>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</si>
  <si>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</si>
  <si>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</si>
  <si>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</si>
  <si>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</si>
  <si>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</si>
  <si>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</si>
  <si>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</si>
  <si>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</si>
  <si>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</si>
  <si>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</si>
  <si>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</si>
  <si>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</si>
  <si>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</si>
  <si>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</si>
  <si>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</si>
  <si>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</si>
  <si>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</si>
  <si>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</si>
  <si>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</si>
  <si>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</si>
  <si>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</si>
  <si>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</si>
  <si>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</si>
  <si>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</si>
  <si>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</si>
  <si>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</si>
  <si>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</si>
  <si>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</si>
  <si>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</si>
  <si>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</si>
  <si>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</si>
  <si>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</si>
  <si>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</si>
  <si>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</si>
  <si>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</si>
  <si>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</si>
  <si>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</si>
  <si>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</si>
  <si>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</si>
  <si>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</si>
  <si>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</si>
  <si>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</si>
  <si>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</si>
  <si>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</si>
  <si>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</si>
  <si>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</si>
  <si>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</si>
  <si>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</si>
  <si>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</si>
  <si>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</si>
  <si>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</si>
  <si>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</si>
  <si>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</si>
  <si>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</si>
  <si>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</si>
  <si>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</si>
  <si>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</si>
  <si>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</si>
  <si>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</si>
  <si>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</si>
  <si>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</si>
  <si>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</si>
  <si>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</si>
  <si>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</si>
  <si>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</si>
  <si>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</si>
  <si>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</si>
  <si>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</si>
  <si>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</si>
  <si>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</si>
  <si>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</si>
  <si>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</si>
  <si>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</si>
  <si>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</si>
  <si>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</si>
  <si>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</si>
  <si>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</si>
  <si>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</si>
  <si>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</si>
  <si>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</si>
  <si>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</si>
  <si>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</si>
  <si>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</si>
  <si>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</si>
  <si>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</si>
  <si>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</si>
  <si>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</si>
  <si>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</si>
  <si>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</si>
  <si>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</si>
  <si>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</si>
  <si>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</si>
  <si>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</si>
  <si>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</si>
  <si>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</si>
  <si>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</si>
  <si>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</si>
  <si>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</si>
  <si>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</si>
  <si>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</si>
  <si>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</si>
  <si>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</si>
  <si>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</si>
  <si>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</si>
  <si>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</si>
  <si>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</si>
  <si>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</si>
  <si>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</si>
  <si>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</si>
  <si>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</si>
  <si>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</si>
  <si>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</si>
  <si>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</si>
  <si>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</si>
  <si>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</si>
  <si>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</si>
  <si>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</si>
  <si>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</si>
  <si>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</si>
  <si>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</si>
  <si>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</si>
  <si>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</si>
  <si>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</si>
  <si>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</si>
  <si>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</si>
  <si>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</si>
  <si>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</si>
  <si>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</si>
  <si>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</si>
  <si>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</si>
  <si>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</si>
  <si>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</si>
  <si>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</si>
  <si>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</si>
  <si>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</si>
  <si>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</si>
  <si>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</si>
  <si>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</si>
  <si>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</si>
  <si>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</si>
  <si>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</si>
  <si>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</si>
  <si>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</si>
  <si>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</si>
  <si>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</si>
  <si>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</si>
  <si>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</si>
  <si>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</si>
  <si>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</si>
  <si>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</si>
  <si>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</si>
  <si>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</si>
  <si>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</si>
  <si>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</si>
  <si>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</si>
  <si>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</si>
  <si>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</si>
  <si>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</si>
  <si>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</si>
  <si>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</si>
  <si>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</si>
  <si>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</si>
  <si>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</si>
  <si>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</si>
  <si>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</si>
  <si>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</si>
  <si>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</si>
  <si>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</si>
  <si>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</si>
  <si>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</si>
  <si>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</si>
  <si>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</si>
  <si>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</si>
  <si>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</si>
  <si>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</si>
  <si>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</si>
  <si>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</si>
  <si>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</si>
  <si>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</si>
  <si>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</si>
  <si>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</si>
  <si>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</si>
  <si>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</si>
  <si>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</si>
  <si>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</si>
  <si>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</si>
  <si>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</si>
  <si>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</si>
  <si>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</si>
  <si>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</si>
  <si>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</si>
  <si>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</si>
  <si>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</si>
  <si>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</si>
  <si>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</si>
  <si>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</si>
  <si>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</si>
  <si>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</si>
  <si>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</si>
  <si>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</si>
  <si>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</si>
  <si>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</si>
  <si>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</si>
  <si>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</si>
  <si>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</si>
  <si>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</si>
  <si>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</si>
  <si>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</si>
  <si>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</si>
  <si>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</si>
  <si>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</si>
  <si>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</si>
  <si>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</si>
  <si>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</si>
  <si>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</si>
  <si>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</si>
  <si>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</si>
  <si>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</si>
  <si>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</si>
  <si>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</si>
  <si>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</si>
  <si>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</si>
  <si>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</si>
  <si>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</si>
  <si>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</si>
  <si>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</si>
  <si>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</si>
  <si>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</si>
  <si>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</si>
  <si>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</si>
  <si>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</si>
  <si>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</si>
  <si>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</si>
  <si>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</si>
  <si>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</si>
  <si>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</si>
  <si>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</si>
  <si>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</si>
  <si>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</si>
  <si>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</si>
  <si>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</si>
  <si>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</si>
  <si>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</si>
  <si>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</si>
  <si>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</si>
  <si>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</si>
  <si>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</si>
  <si>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</si>
  <si>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</si>
  <si>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</si>
  <si>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</si>
  <si>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</si>
  <si>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</si>
  <si>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</si>
  <si>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</si>
  <si>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</si>
  <si>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</si>
  <si>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</si>
  <si>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</si>
  <si>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</si>
  <si>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</si>
  <si>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</si>
  <si>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</si>
  <si>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</si>
  <si>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</si>
  <si>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</si>
  <si>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</si>
  <si>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</si>
  <si>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</si>
  <si>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</si>
  <si>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</si>
  <si>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</si>
  <si>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</si>
  <si>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</si>
  <si>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</si>
  <si>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</si>
  <si>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</si>
  <si>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</si>
  <si>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</si>
  <si>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</si>
  <si>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</si>
  <si>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</si>
  <si>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</si>
  <si>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</si>
  <si>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</si>
  <si>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</si>
  <si>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</si>
  <si>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</si>
  <si>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</si>
  <si>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</si>
  <si>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</si>
  <si>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</si>
  <si>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</si>
  <si>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</si>
  <si>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</si>
  <si>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</si>
  <si>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</si>
  <si>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</si>
  <si>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</si>
  <si>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</si>
  <si>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</si>
  <si>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</si>
  <si>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</si>
  <si>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</si>
  <si>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</si>
  <si>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</si>
  <si>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</si>
  <si>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</si>
  <si>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</si>
  <si>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</si>
  <si>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</si>
  <si>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</si>
  <si>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</si>
  <si>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</si>
  <si>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</si>
  <si>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</si>
  <si>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</si>
  <si>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</si>
  <si>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</si>
  <si>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</si>
  <si>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</si>
  <si>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</si>
  <si>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</si>
  <si>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</si>
  <si>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</si>
  <si>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</si>
  <si>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</si>
  <si>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</si>
  <si>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</si>
  <si>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</si>
  <si>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</si>
  <si>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</si>
  <si>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</si>
  <si>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</si>
  <si>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</si>
  <si>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</si>
  <si>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</si>
  <si>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</si>
  <si>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</si>
  <si>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</si>
  <si>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</si>
  <si>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</si>
  <si>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</si>
  <si>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</si>
  <si>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</si>
  <si>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</si>
  <si>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</si>
  <si>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</si>
  <si>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</si>
  <si>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</si>
  <si>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</si>
  <si>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</si>
  <si>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</si>
  <si>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</si>
  <si>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</si>
  <si>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</si>
  <si>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</si>
  <si>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</si>
  <si>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</si>
  <si>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</si>
  <si>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</si>
  <si>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</si>
  <si>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</si>
  <si>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</si>
  <si>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</si>
  <si>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</si>
  <si>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</si>
  <si>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</si>
  <si>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</si>
  <si>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</si>
  <si>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</si>
  <si>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</si>
  <si>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</si>
  <si>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</si>
  <si>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</si>
  <si>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</si>
  <si>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</si>
  <si>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</si>
  <si>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</si>
  <si>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</si>
  <si>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</si>
  <si>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</si>
  <si>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</si>
  <si>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</si>
  <si>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</si>
  <si>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</si>
  <si>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</si>
  <si>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</si>
  <si>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</si>
  <si>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</si>
  <si>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</si>
  <si>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</si>
  <si>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</si>
  <si>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</si>
  <si>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</si>
  <si>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</si>
  <si>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</si>
  <si>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</si>
  <si>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</si>
  <si>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</si>
  <si>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</si>
  <si>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</si>
  <si>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</si>
  <si>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</si>
  <si>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</si>
  <si>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</si>
  <si>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</si>
  <si>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</si>
  <si>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</si>
  <si>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</si>
  <si>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</si>
  <si>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</si>
  <si>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</si>
  <si>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</si>
  <si>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</si>
  <si>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</si>
  <si>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</si>
  <si>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</si>
  <si>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</si>
  <si>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</si>
  <si>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</si>
  <si>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</si>
  <si>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</si>
  <si>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</si>
  <si>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</si>
  <si>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</si>
  <si>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</si>
  <si>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</si>
  <si>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</si>
  <si>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</si>
  <si>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</si>
  <si>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</si>
  <si>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</si>
  <si>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</si>
  <si>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</si>
  <si>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</si>
  <si>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</si>
  <si>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</si>
  <si>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</si>
  <si>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</si>
  <si>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</si>
  <si>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</si>
  <si>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</si>
  <si>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</si>
  <si>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</si>
  <si>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</si>
  <si>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</si>
  <si>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</si>
  <si>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</si>
  <si>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</si>
  <si>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</si>
  <si>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</si>
  <si>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</si>
  <si>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</si>
  <si>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</si>
  <si>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</si>
  <si>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</si>
  <si>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</si>
  <si>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</si>
  <si>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</si>
  <si>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</si>
  <si>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</si>
  <si>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</si>
  <si>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</si>
  <si>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</si>
  <si>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</si>
  <si>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</si>
  <si>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</si>
  <si>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</si>
  <si>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</si>
  <si>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</si>
  <si>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</si>
  <si>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</si>
  <si>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</si>
  <si>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</si>
  <si>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</si>
  <si>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</si>
  <si>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</si>
  <si>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</si>
  <si>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</si>
  <si>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</si>
  <si>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</si>
  <si>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</si>
  <si>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</si>
  <si>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</si>
  <si>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</si>
  <si>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</si>
  <si>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</si>
  <si>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</si>
  <si>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</si>
  <si>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</si>
  <si>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</si>
  <si>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</si>
  <si>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</si>
  <si>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</si>
  <si>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</si>
  <si>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</si>
  <si>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</si>
  <si>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</si>
  <si>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</si>
  <si>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</si>
  <si>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</si>
  <si>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</si>
  <si>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</si>
  <si>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</si>
  <si>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</si>
  <si>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</si>
  <si>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</si>
  <si>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</si>
  <si>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</si>
  <si>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</si>
  <si>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</si>
  <si>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</si>
  <si>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</si>
  <si>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</si>
  <si>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</si>
  <si>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</si>
  <si>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</si>
  <si>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</si>
  <si>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</si>
  <si>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</si>
  <si>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</si>
  <si>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</si>
  <si>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</si>
  <si>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</si>
  <si>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</si>
  <si>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</si>
  <si>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</si>
  <si>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</si>
  <si>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</si>
  <si>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</si>
  <si>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</si>
  <si>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</si>
  <si>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</si>
  <si>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</si>
  <si>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</si>
  <si>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</si>
  <si>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</si>
  <si>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</si>
  <si>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</si>
  <si>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</si>
  <si>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</si>
  <si>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</si>
  <si>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</si>
  <si>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</si>
  <si>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</si>
  <si>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</si>
  <si>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</si>
  <si>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</si>
  <si>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</si>
  <si>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</si>
  <si>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</si>
  <si>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</si>
  <si>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</si>
  <si>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</si>
  <si>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</si>
  <si>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</si>
  <si>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</si>
  <si>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</si>
  <si>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</si>
  <si>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</si>
  <si>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</si>
  <si>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</si>
  <si>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</si>
  <si>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</si>
  <si>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</si>
  <si>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</si>
  <si>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</si>
  <si>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</si>
  <si>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</si>
  <si>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</si>
  <si>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</si>
  <si>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</si>
  <si>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</si>
  <si>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</si>
  <si>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</si>
  <si>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</si>
  <si>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</si>
  <si>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</si>
  <si>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</si>
  <si>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</si>
  <si>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</si>
  <si>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</si>
  <si>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</si>
  <si>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</si>
  <si>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</si>
  <si>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</si>
  <si>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</si>
  <si>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</si>
  <si>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</si>
  <si>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</si>
  <si>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</si>
  <si>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</si>
  <si>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</si>
  <si>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</si>
  <si>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</si>
  <si>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</si>
  <si>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</si>
  <si>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</si>
  <si>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</si>
  <si>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</si>
  <si>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</si>
  <si>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</si>
  <si>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</si>
  <si>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</si>
  <si>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</si>
  <si>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</si>
  <si>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</si>
  <si>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</si>
  <si>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</si>
  <si>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</si>
  <si>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</si>
  <si>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</si>
  <si>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</si>
  <si>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</si>
  <si>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</si>
  <si>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</si>
  <si>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</si>
  <si>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</si>
  <si>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</si>
  <si>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</si>
  <si>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</si>
  <si>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</si>
  <si>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</si>
  <si>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</si>
  <si>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</si>
  <si>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</si>
  <si>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</si>
  <si>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</si>
  <si>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</si>
  <si>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</si>
  <si>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</si>
  <si>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</si>
  <si>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</si>
  <si>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</si>
  <si>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</si>
  <si>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</si>
  <si>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</si>
  <si>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</si>
  <si>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</si>
  <si>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</si>
  <si>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</si>
  <si>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</si>
  <si>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</si>
  <si>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</si>
  <si>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</si>
  <si>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</si>
  <si>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</si>
  <si>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</si>
  <si>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</si>
  <si>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</si>
  <si>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</si>
  <si>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</si>
  <si>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</si>
  <si>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</si>
  <si>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</si>
  <si>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</si>
  <si>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</si>
  <si>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</si>
  <si>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</si>
  <si>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</si>
  <si>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</si>
  <si>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</si>
  <si>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</si>
  <si>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</si>
  <si>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</si>
  <si>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</si>
  <si>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</si>
  <si>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</si>
  <si>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</si>
  <si>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</si>
  <si>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</si>
  <si>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</si>
  <si>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</si>
  <si>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</si>
  <si>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</si>
  <si>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</si>
  <si>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</si>
  <si>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</si>
  <si>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</si>
  <si>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</si>
  <si>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</si>
  <si>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</si>
  <si>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</si>
  <si>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</si>
  <si>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</si>
  <si>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</si>
  <si>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</si>
  <si>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</si>
  <si>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</si>
  <si>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</si>
  <si>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</si>
  <si>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</si>
  <si>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</si>
  <si>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</si>
  <si>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</si>
  <si>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</si>
  <si>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</si>
  <si>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</si>
  <si>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</si>
  <si>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</si>
  <si>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</si>
  <si>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</si>
  <si>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</si>
  <si>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</si>
  <si>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</si>
  <si>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</si>
  <si>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</si>
  <si>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</si>
  <si>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</si>
  <si>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</si>
  <si>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</si>
  <si>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</si>
  <si>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</si>
  <si>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</si>
  <si>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</si>
  <si>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</si>
  <si>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</si>
  <si>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</si>
  <si>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</si>
  <si>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</si>
  <si>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</si>
  <si>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</si>
  <si>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</si>
  <si>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</si>
  <si>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</si>
  <si>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</si>
  <si>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</si>
  <si>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</si>
  <si>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</si>
  <si>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</si>
  <si>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</si>
  <si>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</si>
  <si>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</si>
  <si>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</si>
  <si>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</si>
  <si>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</si>
  <si>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</si>
  <si>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</si>
  <si>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</si>
  <si>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</si>
  <si>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</si>
  <si>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</si>
  <si>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</si>
  <si>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</si>
  <si>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</si>
  <si>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</si>
  <si>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</si>
  <si>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</si>
  <si>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</si>
  <si>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</si>
  <si>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</si>
  <si>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</si>
  <si>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</si>
  <si>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</si>
  <si>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</si>
  <si>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</si>
  <si>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</si>
  <si>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</si>
  <si>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</si>
  <si>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</si>
  <si>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</si>
  <si>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</si>
  <si>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</si>
  <si>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</si>
  <si>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</si>
  <si>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</si>
  <si>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</si>
  <si>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</si>
  <si>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</si>
  <si>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</si>
  <si>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</si>
  <si>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</si>
  <si>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</si>
  <si>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</si>
  <si>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</si>
  <si>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</si>
  <si>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</si>
  <si>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</si>
  <si>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</si>
  <si>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</si>
  <si>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</si>
  <si>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</si>
  <si>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</si>
  <si>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</si>
  <si>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</si>
  <si>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</si>
  <si>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</si>
  <si>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</si>
  <si>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</si>
  <si>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</si>
  <si>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</si>
  <si>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</si>
  <si>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</si>
  <si>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</si>
  <si>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</si>
  <si>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</si>
  <si>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</si>
  <si>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</si>
  <si>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</si>
  <si>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</si>
  <si>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</si>
  <si>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</si>
  <si>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</si>
  <si>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</si>
  <si>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</si>
  <si>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</si>
  <si>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</si>
  <si>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</si>
  <si>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</si>
  <si>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</si>
  <si>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</si>
  <si>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</si>
  <si>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</si>
  <si>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</si>
  <si>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</si>
  <si>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</si>
  <si>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</si>
  <si>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</si>
  <si>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</si>
  <si>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</si>
  <si>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</si>
  <si>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</si>
  <si>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</si>
  <si>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</si>
  <si>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</si>
  <si>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</si>
  <si>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</si>
  <si>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</si>
  <si>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</si>
  <si>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</si>
  <si>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</si>
  <si>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</si>
  <si>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</si>
  <si>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</si>
  <si>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</si>
  <si>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</si>
  <si>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</si>
  <si>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</si>
  <si>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</si>
  <si>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</si>
  <si>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</si>
  <si>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</si>
  <si>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</si>
  <si>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</si>
  <si>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</si>
  <si>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</si>
  <si>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</si>
  <si>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</si>
  <si>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</si>
  <si>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</si>
  <si>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</si>
  <si>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</si>
  <si>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</si>
  <si>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</si>
  <si>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</si>
  <si>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</si>
  <si>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</si>
  <si>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</si>
  <si>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</si>
  <si>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</si>
  <si>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</si>
  <si>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</si>
  <si>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</si>
  <si>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</si>
  <si>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</si>
  <si>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</si>
  <si>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</si>
  <si>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</si>
  <si>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</si>
  <si>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</si>
  <si>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</si>
  <si>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</si>
  <si>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</si>
  <si>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</si>
  <si>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</si>
  <si>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</si>
  <si>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</si>
  <si>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</si>
  <si>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</si>
  <si>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</si>
  <si>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</si>
  <si>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</si>
  <si>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</si>
  <si>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</si>
  <si>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</si>
  <si>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</si>
  <si>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</si>
  <si>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</si>
  <si>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</si>
  <si>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</si>
  <si>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</si>
  <si>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</si>
  <si>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</si>
  <si>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</si>
  <si>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</si>
  <si>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</si>
  <si>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</si>
  <si>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</si>
  <si>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</si>
  <si>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</si>
  <si>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</si>
  <si>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</si>
  <si>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</si>
  <si>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</si>
  <si>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</si>
  <si>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</si>
  <si>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</si>
  <si>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</si>
  <si>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</si>
  <si>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</si>
  <si>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</si>
  <si>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</si>
  <si>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</si>
  <si>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</si>
  <si>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</si>
  <si>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</si>
  <si>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</si>
  <si>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</si>
  <si>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</si>
  <si>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</si>
  <si>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</si>
  <si>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</si>
  <si>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</si>
  <si>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</si>
  <si>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</si>
  <si>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</si>
  <si>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</si>
  <si>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</si>
  <si>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</si>
  <si>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</si>
  <si>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</si>
  <si>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</si>
  <si>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</si>
  <si>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</si>
  <si>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</si>
  <si>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</si>
  <si>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</si>
  <si>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</si>
  <si>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</si>
  <si>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</si>
  <si>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</si>
  <si>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</si>
  <si>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</si>
  <si>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</si>
  <si>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</si>
  <si>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</si>
  <si>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</si>
  <si>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</si>
  <si>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</si>
  <si>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</si>
  <si>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</si>
  <si>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</si>
  <si>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</si>
  <si>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</si>
  <si>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</si>
  <si>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</si>
  <si>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</si>
  <si>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</si>
  <si>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</si>
  <si>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</si>
  <si>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</si>
  <si>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</si>
  <si>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</si>
  <si>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</si>
  <si>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</si>
  <si>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</si>
  <si>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</si>
  <si>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</si>
  <si>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</si>
  <si>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</si>
  <si>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</si>
  <si>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</si>
  <si>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</si>
  <si>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</si>
  <si>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</si>
  <si>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</si>
  <si>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</si>
  <si>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</si>
  <si>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</si>
  <si>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</si>
  <si>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</si>
  <si>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</si>
  <si>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</si>
  <si>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</si>
  <si>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</si>
  <si>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</si>
  <si>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</si>
  <si>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</si>
  <si>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</si>
  <si>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</si>
  <si>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</si>
  <si>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</si>
  <si>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</si>
  <si>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</si>
  <si>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</si>
  <si>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</si>
  <si>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</si>
  <si>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</si>
  <si>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</si>
  <si>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</si>
  <si>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</si>
  <si>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</si>
  <si>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</si>
  <si>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</si>
  <si>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</si>
  <si>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</si>
  <si>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</si>
  <si>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</si>
  <si>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</si>
  <si>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</si>
  <si>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</si>
  <si>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</si>
  <si>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</si>
  <si>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</si>
  <si>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</si>
  <si>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</si>
  <si>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</si>
  <si>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</si>
  <si>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</si>
  <si>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</si>
  <si>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</si>
  <si>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</si>
  <si>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</si>
  <si>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</si>
  <si>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</si>
  <si>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</si>
  <si>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</si>
  <si>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</si>
  <si>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</si>
  <si>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</si>
  <si>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</si>
  <si>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</si>
  <si>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</si>
  <si>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</si>
  <si>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</si>
  <si>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</si>
  <si>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</si>
  <si>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</si>
  <si>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</si>
  <si>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</si>
  <si>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</si>
  <si>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</si>
  <si>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</si>
  <si>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</si>
  <si>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</si>
  <si>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</si>
  <si>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</si>
  <si>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</si>
  <si>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</si>
  <si>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</si>
  <si>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</si>
  <si>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</si>
  <si>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</si>
  <si>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</si>
  <si>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</si>
  <si>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</si>
  <si>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</si>
  <si>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</si>
  <si>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</si>
  <si>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</si>
  <si>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</si>
  <si>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</si>
  <si>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</si>
  <si>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</si>
  <si>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</si>
  <si>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</si>
  <si>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</si>
  <si>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</si>
  <si>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</si>
  <si>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</si>
  <si>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</si>
  <si>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</si>
  <si>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</si>
  <si>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</si>
  <si>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</si>
  <si>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</si>
  <si>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</si>
  <si>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</si>
  <si>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</si>
  <si>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</si>
  <si>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</si>
  <si>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</si>
  <si>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</si>
  <si>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</si>
  <si>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</si>
  <si>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</si>
  <si>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</si>
  <si>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</si>
  <si>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</si>
  <si>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</si>
  <si>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</si>
  <si>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</si>
  <si>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</si>
  <si>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</si>
  <si>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</si>
  <si>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</si>
  <si>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</si>
  <si>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</si>
  <si>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</si>
  <si>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</si>
  <si>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</si>
  <si>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</si>
  <si>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</si>
  <si>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</si>
  <si>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</si>
  <si>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</si>
  <si>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</si>
  <si>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</si>
  <si>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</si>
  <si>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</si>
  <si>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</si>
  <si>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</si>
  <si>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</si>
  <si>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</si>
  <si>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</si>
  <si>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</si>
  <si>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</si>
  <si>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</si>
  <si>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</si>
  <si>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</si>
  <si>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</si>
  <si>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</si>
  <si>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</si>
  <si>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</si>
  <si>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</si>
  <si>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</si>
  <si>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</si>
  <si>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</si>
  <si>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</si>
  <si>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</si>
  <si>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</si>
  <si>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</si>
  <si>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</si>
  <si>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</si>
  <si>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</si>
  <si>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</si>
  <si>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</si>
  <si>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</si>
  <si>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</si>
  <si>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</si>
  <si>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</si>
  <si>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</si>
  <si>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</si>
  <si>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</si>
  <si>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</si>
  <si>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</si>
  <si>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</si>
  <si>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</si>
  <si>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</si>
  <si>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</si>
  <si>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</si>
  <si>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</si>
  <si>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</si>
  <si>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</si>
  <si>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</si>
  <si>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</si>
  <si>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</si>
  <si>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</si>
  <si>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</si>
  <si>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</si>
  <si>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</si>
  <si>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</si>
  <si>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</si>
  <si>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</si>
  <si>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</si>
  <si>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</si>
  <si>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</si>
  <si>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</si>
  <si>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</si>
  <si>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</si>
  <si>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</si>
  <si>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</si>
  <si>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</si>
  <si>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</si>
  <si>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</si>
  <si>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</si>
  <si>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</si>
  <si>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</si>
  <si>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</si>
  <si>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</si>
  <si>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</si>
  <si>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</si>
  <si>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</si>
  <si>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</si>
  <si>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</si>
  <si>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</si>
  <si>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</si>
  <si>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</si>
  <si>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</si>
  <si>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</si>
  <si>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</si>
  <si>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</si>
  <si>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</si>
  <si>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</si>
  <si>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</si>
  <si>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</si>
  <si>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</si>
  <si>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</si>
  <si>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</si>
  <si>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</si>
  <si>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</si>
  <si>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</si>
  <si>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</si>
  <si>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</si>
  <si>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</si>
  <si>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</si>
  <si>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</si>
  <si>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</si>
  <si>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</si>
  <si>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</si>
  <si>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</si>
  <si>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</si>
  <si>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</si>
  <si>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</si>
  <si>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</si>
  <si>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</si>
  <si>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</si>
  <si>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</si>
  <si>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</si>
  <si>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</si>
  <si>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</si>
  <si>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</si>
  <si>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</si>
  <si>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</si>
  <si>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</si>
  <si>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</si>
  <si>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</si>
  <si>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</si>
  <si>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</si>
  <si>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</si>
  <si>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</si>
  <si>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</si>
  <si>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</si>
  <si>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</si>
  <si>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</si>
  <si>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</si>
  <si>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</si>
  <si>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</si>
  <si>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</si>
  <si>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</si>
  <si>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</si>
  <si>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</si>
  <si>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</si>
  <si>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</si>
  <si>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</si>
  <si>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</si>
  <si>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</si>
  <si>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</si>
  <si>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</si>
  <si>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</si>
  <si>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</si>
  <si>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</si>
  <si>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</si>
  <si>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</si>
  <si>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</si>
  <si>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</si>
  <si>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</si>
  <si>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</si>
  <si>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</si>
  <si>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</si>
  <si>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</si>
  <si>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</si>
  <si>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</si>
  <si>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</si>
  <si>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</si>
  <si>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</si>
  <si>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</si>
  <si>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</si>
  <si>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</si>
  <si>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</si>
  <si>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</si>
  <si>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</si>
  <si>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</si>
  <si>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</si>
  <si>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</si>
  <si>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</si>
  <si>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</si>
  <si>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</si>
  <si>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</si>
  <si>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</si>
  <si>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</si>
  <si>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</si>
  <si>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</si>
  <si>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</si>
  <si>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</si>
  <si>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</si>
  <si>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</si>
  <si>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</si>
  <si>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</si>
  <si>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</si>
  <si>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</si>
  <si>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</si>
  <si>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</si>
  <si>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</si>
  <si>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</si>
  <si>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</si>
  <si>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</si>
  <si>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</si>
  <si>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</si>
  <si>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</si>
  <si>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</si>
  <si>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</si>
  <si>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</si>
  <si>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</si>
  <si>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</si>
  <si>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</si>
  <si>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</si>
  <si>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</si>
  <si>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</si>
  <si>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</si>
  <si>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</si>
  <si>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</si>
  <si>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</si>
  <si>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</si>
  <si>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</si>
  <si>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</si>
  <si>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</si>
  <si>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</si>
  <si>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</si>
  <si>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</si>
  <si>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</si>
  <si>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</si>
  <si>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</si>
  <si>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</si>
  <si>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</si>
  <si>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</si>
  <si>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</si>
  <si>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</si>
  <si>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</si>
  <si>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</si>
  <si>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</si>
  <si>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</si>
  <si>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</si>
  <si>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</si>
  <si>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</si>
  <si>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</si>
  <si>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</si>
  <si>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</si>
  <si>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</si>
  <si>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</si>
  <si>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</si>
  <si>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</si>
  <si>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</si>
  <si>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</si>
  <si>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</si>
  <si>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</si>
  <si>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</si>
  <si>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</si>
  <si>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</si>
  <si>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</si>
  <si>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</si>
  <si>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</si>
  <si>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</si>
  <si>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</si>
  <si>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</si>
  <si>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</si>
  <si>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</si>
  <si>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</si>
  <si>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</si>
  <si>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</si>
  <si>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</si>
  <si>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</si>
  <si>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</si>
  <si>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</si>
  <si>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</si>
  <si>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</si>
  <si>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</si>
  <si>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</si>
  <si>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</si>
  <si>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</si>
  <si>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</si>
  <si>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</si>
  <si>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</si>
  <si>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</si>
  <si>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</si>
  <si>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</si>
  <si>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</si>
  <si>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</si>
  <si>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</si>
  <si>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</si>
  <si>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</si>
  <si>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</si>
  <si>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</si>
  <si>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</si>
  <si>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</si>
  <si>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</si>
  <si>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</si>
  <si>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</si>
  <si>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</si>
  <si>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</si>
  <si>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</si>
  <si>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</si>
  <si>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</si>
  <si>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</si>
  <si>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</si>
  <si>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</si>
  <si>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</si>
  <si>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</si>
  <si>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</si>
  <si>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</si>
  <si>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</si>
  <si>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</si>
  <si>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</si>
  <si>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</si>
  <si>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</si>
  <si>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</si>
  <si>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</si>
  <si>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</si>
  <si>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</si>
  <si>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</si>
  <si>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</si>
  <si>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</si>
  <si>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</si>
  <si>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</si>
  <si>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</si>
  <si>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</si>
  <si>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</si>
  <si>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</si>
  <si>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</si>
  <si>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</si>
  <si>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</si>
  <si>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</si>
  <si>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</si>
  <si>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</si>
  <si>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</si>
  <si>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</si>
  <si>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</si>
  <si>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</si>
  <si>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</si>
  <si>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</si>
  <si>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</si>
  <si>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</si>
  <si>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</si>
  <si>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</si>
  <si>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</si>
  <si>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</si>
  <si>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</si>
  <si>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</si>
  <si>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</si>
  <si>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</si>
  <si>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</si>
  <si>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</si>
  <si>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</si>
  <si>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</si>
  <si>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</si>
  <si>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</si>
  <si>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</si>
  <si>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</si>
  <si>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</si>
  <si>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</si>
  <si>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</si>
  <si>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</si>
  <si>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</si>
  <si>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</si>
  <si>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</si>
  <si>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</si>
  <si>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</si>
  <si>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</si>
  <si>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</si>
  <si>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</si>
  <si>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</si>
  <si>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</si>
  <si>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</si>
  <si>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</si>
  <si>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</si>
  <si>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</si>
  <si>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</si>
  <si>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</si>
  <si>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</si>
  <si>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</si>
  <si>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</si>
  <si>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</si>
  <si>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</si>
  <si>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</si>
  <si>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</si>
  <si>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</si>
  <si>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</si>
  <si>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</si>
  <si>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</si>
  <si>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</si>
  <si>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</si>
  <si>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</si>
  <si>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</si>
  <si>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</si>
  <si>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</si>
  <si>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</si>
  <si>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</si>
  <si>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</si>
  <si>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</si>
  <si>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</si>
  <si>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</si>
  <si>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</si>
  <si>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</si>
  <si>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</si>
  <si>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</si>
  <si>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</si>
  <si>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</si>
  <si>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</si>
  <si>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</si>
  <si>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</si>
  <si>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</si>
  <si>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</si>
  <si>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</si>
  <si>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</si>
  <si>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</si>
  <si>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</si>
  <si>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</si>
  <si>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</si>
  <si>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</si>
  <si>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</si>
  <si>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</si>
  <si>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</si>
  <si>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</si>
  <si>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</si>
  <si>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</si>
  <si>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</si>
  <si>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</si>
  <si>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</si>
  <si>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</si>
  <si>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</si>
  <si>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</si>
  <si>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</si>
  <si>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</si>
  <si>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</si>
  <si>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</si>
  <si>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</si>
  <si>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</si>
  <si>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</si>
  <si>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</si>
  <si>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</si>
  <si>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</si>
  <si>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</si>
  <si>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</si>
  <si>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</si>
  <si>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</si>
  <si>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</si>
  <si>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</si>
  <si>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</si>
  <si>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</si>
  <si>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</si>
  <si>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</si>
  <si>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</si>
  <si>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</si>
  <si>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</si>
  <si>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</si>
  <si>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</si>
  <si>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</si>
  <si>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</si>
  <si>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</si>
  <si>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</si>
  <si>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</si>
  <si>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</si>
  <si>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</si>
  <si>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</si>
  <si>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</si>
  <si>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</si>
  <si>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</si>
  <si>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</si>
  <si>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</si>
  <si>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</si>
  <si>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</si>
  <si>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</si>
  <si>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</si>
  <si>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</si>
  <si>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</si>
  <si>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</si>
  <si>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</si>
  <si>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</si>
  <si>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</si>
  <si>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</si>
  <si>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</si>
  <si>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</si>
  <si>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</si>
  <si>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</si>
  <si>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</si>
  <si>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</si>
  <si>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</si>
  <si>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</si>
  <si>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</si>
  <si>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</si>
  <si>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</si>
  <si>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</si>
  <si>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</si>
  <si>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</si>
  <si>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</si>
  <si>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</si>
  <si>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</si>
  <si>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</si>
  <si>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</si>
  <si>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</si>
  <si>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</si>
  <si>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</si>
  <si>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</si>
  <si>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</si>
  <si>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</si>
  <si>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</si>
  <si>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</si>
  <si>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</si>
  <si>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</si>
  <si>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</si>
  <si>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</si>
  <si>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</si>
  <si>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</si>
  <si>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</si>
  <si>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</si>
  <si>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</si>
  <si>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</si>
  <si>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</si>
  <si>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</si>
  <si>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</si>
  <si>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</si>
  <si>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</si>
  <si>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</si>
  <si>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</si>
  <si>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</si>
  <si>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</si>
  <si>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</si>
  <si>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</si>
  <si>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</si>
  <si>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</si>
  <si>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</si>
  <si>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</si>
  <si>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</si>
  <si>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</si>
  <si>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</si>
  <si>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</si>
  <si>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</si>
  <si>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</si>
  <si>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</si>
  <si>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</si>
  <si>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</si>
  <si>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</si>
  <si>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</si>
  <si>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</si>
  <si>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</si>
  <si>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</si>
  <si>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</si>
  <si>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</si>
  <si>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</si>
  <si>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</si>
  <si>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</si>
  <si>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</si>
  <si>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</si>
  <si>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</si>
  <si>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</si>
  <si>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</si>
  <si>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</si>
  <si>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</si>
  <si>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</si>
  <si>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</si>
  <si>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</si>
  <si>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</si>
  <si>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</si>
  <si>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</si>
  <si>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</si>
  <si>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</si>
  <si>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</si>
  <si>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</si>
  <si>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</si>
  <si>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</si>
  <si>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</si>
  <si>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</si>
  <si>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</si>
  <si>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</si>
  <si>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</si>
  <si>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</si>
  <si>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</si>
  <si>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</si>
  <si>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</si>
  <si>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</si>
  <si>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</si>
  <si>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</si>
  <si>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</si>
  <si>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</si>
  <si>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</si>
  <si>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</si>
  <si>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</si>
  <si>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</si>
  <si>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</si>
  <si>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</si>
  <si>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</si>
  <si>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</si>
  <si>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</si>
  <si>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</si>
  <si>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</si>
  <si>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</si>
  <si>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</si>
  <si>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</si>
  <si>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</si>
  <si>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</si>
  <si>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</si>
  <si>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</si>
  <si>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</si>
  <si>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</si>
  <si>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</si>
  <si>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</si>
  <si>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</si>
  <si>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</si>
  <si>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</si>
  <si>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</si>
  <si>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</si>
  <si>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</si>
  <si>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</si>
  <si>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</si>
  <si>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</si>
  <si>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</si>
  <si>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</si>
  <si>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</si>
  <si>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</si>
  <si>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</si>
  <si>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</si>
  <si>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</si>
  <si>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</si>
  <si>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</si>
  <si>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</si>
  <si>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</si>
  <si>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</si>
  <si>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</si>
  <si>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</si>
  <si>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</si>
  <si>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</si>
  <si>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</si>
  <si>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</si>
  <si>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</si>
  <si>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</si>
  <si>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</si>
  <si>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</si>
  <si>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</si>
  <si>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</si>
  <si>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</si>
  <si>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</si>
  <si>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</si>
  <si>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</si>
  <si>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</si>
  <si>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</si>
  <si>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</si>
  <si>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</si>
  <si>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</si>
  <si>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</si>
  <si>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</si>
  <si>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</si>
  <si>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</si>
  <si>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</si>
  <si>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</si>
  <si>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</si>
  <si>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</si>
  <si>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</si>
  <si>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</si>
  <si>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</si>
  <si>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</si>
  <si>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</si>
  <si>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</si>
  <si>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</si>
  <si>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</si>
  <si>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</si>
  <si>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</si>
  <si>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</si>
  <si>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</si>
  <si>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</si>
  <si>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</si>
  <si>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</si>
  <si>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</si>
  <si>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</si>
  <si>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</si>
  <si>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</si>
  <si>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</si>
  <si>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</si>
  <si>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</si>
  <si>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</si>
  <si>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</si>
  <si>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</si>
  <si>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</si>
  <si>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</si>
  <si>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</si>
  <si>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</si>
  <si>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</si>
  <si>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</si>
  <si>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</si>
  <si>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</si>
  <si>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</si>
  <si>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</si>
  <si>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</si>
  <si>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</si>
  <si>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</si>
  <si>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</si>
  <si>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</si>
  <si>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</si>
  <si>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</si>
  <si>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</si>
  <si>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</si>
  <si>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</si>
  <si>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</si>
  <si>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</si>
  <si>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</si>
  <si>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</si>
  <si>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</si>
  <si>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</si>
  <si>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</si>
  <si>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</si>
  <si>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</si>
  <si>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</si>
  <si>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</si>
  <si>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</si>
  <si>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</si>
  <si>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</si>
  <si>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</si>
  <si>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</si>
  <si>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</si>
  <si>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</si>
  <si>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</si>
  <si>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</si>
  <si>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</si>
  <si>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</si>
  <si>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</si>
  <si>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</si>
  <si>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</si>
  <si>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</si>
  <si>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</si>
  <si>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</si>
  <si>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</si>
  <si>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</si>
  <si>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</si>
  <si>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</si>
  <si>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</si>
  <si>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</si>
  <si>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</si>
  <si>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</si>
  <si>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</si>
  <si>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</si>
  <si>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</si>
  <si>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</si>
  <si>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</si>
  <si>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</si>
  <si>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</si>
  <si>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</si>
  <si>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</si>
  <si>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</si>
  <si>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</si>
  <si>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</si>
  <si>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</si>
  <si>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</si>
  <si>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</si>
  <si>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</si>
  <si>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</si>
  <si>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</si>
  <si>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</si>
  <si>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</si>
  <si>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</si>
  <si>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</si>
  <si>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</si>
  <si>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</si>
  <si>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</si>
  <si>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</si>
  <si>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</si>
  <si>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</si>
  <si>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</si>
  <si>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</si>
  <si>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</si>
  <si>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</si>
  <si>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</si>
  <si>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</si>
  <si>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</si>
  <si>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</si>
  <si>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</si>
  <si>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</si>
  <si>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</si>
  <si>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</si>
  <si>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</si>
  <si>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</si>
  <si>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</si>
  <si>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</si>
  <si>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</si>
  <si>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</si>
  <si>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</si>
  <si>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</si>
  <si>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</si>
  <si>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</si>
  <si>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</si>
  <si>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</si>
  <si>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</si>
  <si>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</si>
  <si>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</si>
  <si>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</si>
  <si>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</si>
  <si>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</si>
  <si>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</si>
  <si>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</si>
  <si>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</si>
  <si>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</si>
  <si>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</si>
  <si>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</si>
  <si>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</si>
  <si>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</si>
  <si>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</si>
  <si>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</si>
  <si>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</si>
  <si>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</si>
  <si>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</si>
  <si>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</si>
  <si>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</si>
  <si>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</si>
  <si>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</si>
  <si>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</si>
  <si>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</si>
  <si>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</si>
  <si>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</si>
  <si>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</si>
  <si>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</si>
  <si>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</si>
  <si>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</si>
  <si>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</si>
  <si>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</si>
  <si>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</si>
  <si>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</si>
  <si>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</si>
  <si>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</si>
  <si>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</si>
  <si>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</si>
  <si>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</si>
  <si>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</si>
  <si>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</si>
  <si>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</si>
  <si>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</si>
  <si>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</si>
  <si>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</si>
  <si>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</si>
  <si>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</si>
  <si>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</si>
  <si>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</si>
  <si>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</si>
  <si>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</si>
  <si>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</si>
  <si>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</si>
  <si>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</si>
  <si>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</si>
  <si>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</si>
  <si>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</si>
  <si>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</si>
  <si>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</si>
  <si>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</si>
  <si>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</si>
  <si>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</si>
  <si>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</si>
  <si>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</si>
  <si>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</si>
  <si>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</si>
  <si>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</si>
  <si>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</si>
  <si>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</si>
  <si>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</si>
  <si>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</si>
  <si>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</si>
  <si>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</si>
  <si>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</si>
  <si>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</si>
  <si>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</si>
  <si>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</si>
  <si>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</si>
  <si>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</si>
  <si>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</si>
  <si>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</si>
  <si>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</si>
  <si>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</si>
  <si>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</si>
  <si>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</si>
  <si>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</si>
  <si>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</si>
  <si>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</si>
  <si>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</si>
  <si>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</si>
  <si>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</si>
  <si>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</si>
  <si>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</si>
  <si>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</si>
  <si>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</si>
  <si>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</si>
  <si>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</si>
  <si>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</si>
  <si>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</si>
  <si>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</si>
  <si>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</si>
  <si>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</si>
  <si>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</si>
  <si>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</si>
  <si>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</si>
  <si>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</si>
  <si>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</si>
  <si>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</si>
  <si>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</si>
  <si>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</si>
  <si>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</si>
  <si>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</si>
  <si>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</si>
  <si>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</si>
  <si>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</si>
  <si>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</si>
  <si>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</si>
  <si>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</si>
  <si>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</si>
  <si>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</si>
  <si>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</si>
  <si>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</si>
  <si>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</si>
  <si>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</si>
  <si>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</si>
  <si>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</si>
  <si>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</si>
  <si>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</si>
  <si>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</si>
  <si>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</si>
  <si>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</si>
  <si>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</si>
  <si>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</si>
  <si>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</si>
  <si>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</si>
  <si>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</si>
  <si>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</si>
  <si>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</si>
  <si>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</si>
  <si>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</si>
  <si>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</si>
  <si>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</si>
  <si>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</si>
  <si>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</si>
  <si>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</si>
  <si>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</si>
  <si>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</si>
  <si>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</si>
  <si>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</si>
  <si>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</si>
  <si>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</si>
  <si>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</si>
  <si>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</si>
  <si>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</si>
  <si>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</si>
  <si>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</si>
  <si>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</si>
  <si>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</si>
  <si>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</si>
  <si>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</si>
  <si>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</si>
  <si>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</si>
  <si>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</si>
  <si>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</si>
  <si>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</si>
  <si>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</si>
  <si>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</si>
  <si>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</si>
  <si>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</si>
  <si>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</si>
  <si>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</si>
  <si>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</si>
  <si>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</si>
  <si>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</si>
  <si>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</si>
  <si>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</si>
  <si>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</si>
  <si>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</si>
  <si>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</si>
  <si>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</si>
  <si>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</si>
  <si>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</si>
  <si>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</si>
  <si>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</si>
  <si>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</si>
  <si>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</si>
  <si>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</si>
  <si>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</si>
  <si>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</si>
  <si>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</si>
  <si>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</si>
  <si>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</si>
  <si>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</si>
  <si>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</si>
  <si>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</si>
  <si>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</si>
  <si>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</si>
  <si>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</si>
  <si>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</si>
  <si>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</si>
  <si>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</si>
  <si>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</si>
  <si>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</si>
  <si>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</si>
  <si>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</si>
  <si>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</si>
  <si>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</si>
  <si>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</si>
  <si>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</si>
  <si>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</si>
  <si>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</si>
  <si>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</si>
  <si>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</si>
  <si>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</si>
  <si>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</si>
  <si>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</si>
  <si>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</si>
  <si>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</si>
  <si>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</si>
  <si>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</si>
  <si>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</si>
  <si>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</si>
  <si>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</si>
  <si>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</si>
  <si>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</si>
  <si>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</si>
  <si>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</si>
  <si>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</si>
  <si>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</si>
  <si>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</si>
  <si>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</si>
  <si>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</si>
  <si>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</si>
  <si>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</si>
  <si>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</si>
  <si>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</si>
  <si>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</si>
  <si>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</si>
  <si>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</si>
  <si>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</si>
  <si>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</si>
  <si>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</si>
  <si>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</si>
  <si>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</si>
  <si>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</si>
  <si>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</si>
  <si>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</si>
  <si>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</si>
  <si>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</si>
  <si>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</si>
  <si>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</si>
  <si>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</si>
  <si>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</si>
  <si>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</si>
  <si>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</si>
  <si>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</si>
  <si>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</si>
  <si>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</si>
  <si>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</si>
  <si>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</si>
  <si>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</si>
  <si>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</si>
  <si>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</si>
  <si>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</si>
  <si>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</si>
  <si>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</si>
  <si>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</si>
  <si>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</si>
  <si>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</si>
  <si>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</si>
  <si>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</si>
  <si>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</si>
  <si>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</si>
  <si>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</si>
  <si>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</si>
  <si>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</si>
  <si>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</si>
  <si>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</si>
  <si>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</si>
  <si>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</si>
  <si>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</si>
  <si>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</si>
  <si>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</si>
  <si>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</si>
  <si>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</si>
  <si>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</si>
  <si>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</si>
  <si>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</si>
  <si>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</si>
  <si>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</si>
  <si>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</si>
  <si>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</si>
  <si>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</si>
  <si>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</si>
  <si>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</si>
  <si>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</si>
  <si>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</si>
  <si>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</si>
  <si>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</si>
  <si>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</si>
  <si>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</si>
  <si>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</si>
  <si>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</si>
  <si>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</si>
  <si>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</si>
  <si>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</si>
  <si>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</si>
  <si>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</si>
  <si>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</si>
  <si>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</si>
  <si>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</si>
  <si>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</si>
  <si>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</si>
  <si>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</si>
  <si>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</si>
  <si>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</si>
  <si>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</si>
  <si>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</si>
  <si>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</si>
  <si>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</si>
  <si>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</si>
  <si>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</si>
  <si>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</si>
  <si>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</si>
  <si>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</si>
  <si>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</si>
  <si>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</si>
  <si>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</si>
  <si>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</si>
  <si>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</si>
  <si>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</si>
  <si>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</si>
  <si>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</si>
  <si>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</si>
  <si>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</si>
  <si>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</si>
  <si>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</si>
  <si>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</si>
  <si>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</si>
  <si>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</si>
  <si>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</si>
  <si>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</si>
  <si>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</si>
  <si>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</si>
  <si>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</si>
  <si>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</si>
  <si>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</si>
  <si>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</si>
  <si>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</si>
  <si>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</si>
  <si>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</si>
  <si>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</si>
  <si>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</si>
  <si>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</si>
  <si>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</si>
  <si>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</si>
  <si>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</si>
  <si>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</si>
  <si>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</si>
  <si>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</si>
  <si>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</si>
  <si>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</si>
  <si>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</si>
  <si>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</si>
  <si>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</si>
  <si>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</si>
  <si>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</si>
  <si>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</si>
  <si>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</si>
  <si>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</si>
  <si>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</si>
  <si>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</si>
  <si>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</si>
  <si>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</si>
  <si>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</si>
  <si>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</si>
  <si>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</si>
  <si>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</si>
  <si>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</si>
  <si>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</si>
  <si>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</si>
  <si>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</si>
  <si>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</si>
  <si>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</si>
  <si>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</si>
  <si>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</si>
  <si>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</si>
  <si>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</si>
  <si>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</si>
  <si>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</si>
  <si>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</si>
  <si>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</si>
  <si>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</si>
  <si>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</si>
  <si>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</si>
  <si>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</si>
  <si>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</si>
  <si>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</si>
  <si>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</si>
  <si>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</si>
  <si>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</si>
  <si>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</si>
  <si>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</si>
  <si>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</si>
  <si>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</si>
  <si>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</si>
  <si>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</si>
  <si>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</si>
  <si>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</si>
  <si>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</si>
  <si>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</si>
  <si>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</si>
  <si>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</si>
  <si>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</si>
  <si>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</si>
  <si>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</si>
  <si>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</si>
  <si>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</si>
  <si>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</si>
  <si>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</si>
  <si>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</si>
  <si>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</si>
  <si>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</si>
  <si>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</si>
  <si>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</si>
  <si>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</si>
  <si>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</si>
  <si>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</si>
  <si>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</si>
  <si>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</si>
  <si>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</si>
  <si>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</si>
  <si>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</si>
  <si>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</si>
  <si>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</si>
  <si>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</si>
  <si>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</si>
  <si>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</si>
  <si>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</si>
  <si>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</si>
  <si>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</si>
  <si>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</si>
  <si>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</si>
  <si>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</si>
  <si>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</si>
  <si>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</si>
  <si>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</si>
  <si>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</si>
  <si>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</si>
  <si>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</si>
  <si>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</si>
  <si>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</si>
  <si>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</si>
  <si>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</si>
  <si>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</si>
  <si>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</si>
  <si>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</si>
  <si>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</si>
  <si>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</si>
  <si>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</si>
  <si>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</si>
  <si>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</si>
  <si>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</si>
  <si>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</si>
  <si>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</si>
  <si>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</si>
  <si>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</si>
  <si>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</si>
  <si>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</si>
  <si>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</si>
  <si>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</si>
  <si>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</si>
  <si>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</si>
  <si>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</si>
  <si>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</si>
  <si>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</si>
  <si>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</si>
  <si>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</si>
  <si>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</si>
  <si>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</si>
  <si>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</si>
  <si>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</si>
  <si>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</si>
  <si>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</si>
  <si>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</si>
  <si>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</si>
  <si>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</si>
  <si>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</si>
  <si>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</si>
  <si>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</si>
  <si>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</si>
  <si>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</si>
  <si>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</si>
  <si>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</si>
  <si>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</si>
  <si>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</si>
  <si>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</si>
  <si>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</si>
  <si>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</si>
  <si>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</si>
  <si>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</si>
  <si>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</si>
  <si>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</si>
  <si>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</si>
  <si>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</si>
  <si>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</si>
  <si>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</si>
  <si>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</si>
  <si>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</si>
  <si>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</si>
  <si>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</si>
  <si>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</si>
  <si>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</si>
  <si>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</si>
  <si>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</si>
  <si>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</si>
  <si>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</si>
  <si>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</si>
  <si>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</si>
  <si>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</si>
  <si>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</si>
  <si>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</si>
  <si>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</si>
  <si>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</si>
  <si>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</si>
  <si>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</si>
  <si>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</si>
  <si>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</si>
  <si>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</si>
  <si>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</si>
  <si>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</si>
  <si>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</si>
  <si>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</si>
  <si>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</si>
  <si>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</si>
  <si>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</si>
  <si>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</si>
  <si>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</si>
  <si>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</si>
  <si>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</si>
  <si>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</si>
  <si>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</si>
  <si>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</si>
  <si>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</si>
  <si>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</si>
  <si>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</si>
  <si>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</si>
  <si>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</si>
  <si>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</si>
  <si>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</si>
  <si>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</si>
  <si>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</si>
  <si>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</si>
  <si>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</si>
  <si>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</si>
  <si>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</si>
  <si>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</si>
  <si>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</si>
  <si>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</si>
  <si>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</si>
  <si>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</si>
  <si>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</si>
  <si>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</si>
  <si>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</si>
  <si>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</si>
  <si>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</si>
  <si>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</si>
  <si>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</si>
  <si>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</si>
  <si>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</si>
  <si>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</si>
  <si>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</si>
  <si>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</si>
  <si>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</si>
  <si>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</si>
  <si>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</si>
  <si>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</si>
  <si>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</si>
  <si>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</si>
  <si>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</si>
  <si>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</si>
  <si>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</si>
  <si>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</si>
  <si>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</si>
  <si>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</si>
  <si>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</si>
  <si>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</si>
  <si>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</si>
  <si>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</si>
  <si>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</si>
  <si>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</si>
  <si>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</si>
  <si>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</si>
  <si>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</si>
  <si>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</si>
  <si>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</si>
  <si>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</si>
  <si>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</si>
  <si>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</si>
  <si>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</si>
  <si>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</si>
  <si>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</si>
  <si>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</si>
  <si>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</si>
  <si>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</si>
  <si>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</si>
  <si>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</si>
  <si>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</si>
  <si>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</si>
  <si>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</si>
  <si>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</si>
  <si>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</si>
  <si>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</si>
  <si>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</si>
  <si>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</si>
  <si>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</si>
  <si>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</si>
  <si>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</si>
  <si>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</si>
  <si>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</si>
  <si>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</si>
  <si>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</si>
  <si>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</si>
  <si>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</si>
  <si>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</si>
  <si>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</si>
  <si>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</si>
  <si>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</si>
  <si>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</si>
  <si>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</si>
  <si>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</si>
  <si>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</si>
  <si>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</si>
  <si>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</si>
  <si>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</si>
  <si>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</si>
  <si>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</si>
  <si>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</si>
  <si>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</si>
  <si>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</si>
  <si>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</si>
  <si>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</si>
  <si>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</si>
  <si>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</si>
  <si>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</si>
  <si>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</si>
  <si>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</si>
  <si>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</si>
  <si>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</si>
  <si>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</si>
  <si>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</si>
  <si>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</si>
  <si>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</si>
  <si>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</si>
  <si>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</si>
  <si>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</si>
  <si>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</si>
  <si>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</si>
  <si>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</si>
  <si>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</si>
  <si>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</si>
  <si>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</si>
  <si>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</si>
  <si>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</si>
  <si>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</si>
  <si>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</si>
  <si>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</si>
  <si>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</si>
  <si>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</si>
  <si>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</si>
  <si>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</si>
  <si>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</si>
  <si>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</si>
  <si>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</si>
  <si>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</si>
  <si>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</si>
  <si>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</si>
  <si>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</si>
  <si>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</si>
  <si>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</si>
  <si>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</si>
  <si>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</si>
  <si>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</si>
  <si>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</si>
  <si>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</si>
  <si>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</si>
  <si>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</si>
  <si>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</si>
  <si>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</si>
  <si>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</si>
  <si>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</si>
  <si>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</si>
  <si>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</si>
  <si>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</si>
  <si>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</si>
  <si>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</si>
  <si>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</si>
  <si>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</si>
  <si>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</si>
  <si>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</si>
  <si>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</si>
  <si>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</si>
  <si>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</si>
  <si>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</si>
  <si>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</si>
  <si>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</si>
  <si>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</si>
  <si>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</si>
  <si>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</si>
  <si>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</si>
  <si>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</si>
  <si>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</si>
  <si>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</si>
  <si>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</si>
  <si>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</si>
  <si>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</si>
  <si>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</si>
  <si>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</si>
  <si>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</si>
  <si>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</si>
  <si>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</si>
  <si>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</si>
  <si>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</si>
  <si>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</si>
  <si>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</si>
  <si>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</si>
  <si>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</si>
  <si>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</si>
  <si>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</si>
  <si>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</si>
  <si>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</si>
  <si>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</si>
  <si>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</si>
  <si>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</si>
  <si>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</si>
  <si>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</si>
  <si>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</si>
  <si>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</si>
  <si>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</si>
  <si>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</si>
  <si>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</si>
  <si>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</si>
  <si>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</si>
  <si>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</si>
  <si>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</si>
  <si>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</si>
  <si>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</si>
  <si>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</si>
  <si>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</si>
  <si>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</si>
  <si>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</si>
  <si>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</si>
  <si>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</si>
  <si>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</si>
  <si>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</si>
  <si>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</si>
  <si>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</si>
  <si>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</si>
  <si>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</si>
  <si>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</si>
  <si>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</si>
  <si>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</si>
  <si>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</si>
  <si>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</si>
  <si>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</si>
  <si>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</si>
  <si>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</si>
  <si>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</si>
  <si>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</si>
  <si>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</si>
  <si>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</si>
  <si>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</si>
  <si>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</si>
  <si>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</si>
  <si>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</si>
  <si>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</si>
  <si>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</si>
  <si>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</si>
  <si>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</si>
  <si>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</si>
  <si>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</si>
  <si>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</si>
  <si>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</si>
  <si>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</si>
  <si>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</si>
  <si>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</si>
  <si>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</si>
  <si>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</si>
  <si>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</si>
  <si>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</si>
  <si>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</si>
  <si>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</si>
  <si>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</si>
  <si>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</si>
  <si>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</si>
  <si>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</si>
  <si>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</si>
  <si>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</si>
  <si>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</si>
  <si>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</si>
  <si>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</si>
  <si>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</si>
  <si>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</si>
  <si>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</si>
  <si>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</si>
  <si>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</si>
  <si>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</si>
  <si>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</si>
  <si>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</si>
  <si>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</si>
  <si>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</si>
  <si>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</si>
  <si>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</si>
  <si>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</si>
  <si>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</si>
  <si>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</si>
  <si>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</si>
  <si>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</si>
  <si>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</si>
  <si>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</si>
  <si>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</si>
  <si>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</si>
  <si>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</si>
  <si>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</si>
  <si>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</si>
  <si>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</si>
  <si>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</si>
  <si>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</si>
  <si>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</si>
  <si>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</si>
  <si>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</si>
  <si>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</si>
  <si>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</si>
  <si>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</si>
  <si>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</si>
  <si>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</si>
  <si>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</si>
  <si>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</si>
  <si>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</si>
  <si>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</si>
  <si>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</si>
  <si>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</si>
  <si>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</si>
  <si>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</si>
  <si>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</si>
  <si>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</si>
  <si>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</si>
  <si>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</si>
  <si>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</si>
  <si>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</si>
  <si>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</si>
  <si>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</si>
  <si>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</si>
  <si>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</si>
  <si>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</si>
  <si>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</si>
  <si>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</si>
  <si>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</si>
  <si>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</si>
  <si>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</si>
  <si>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</si>
  <si>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</si>
  <si>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</si>
  <si>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</si>
  <si>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</si>
  <si>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</si>
  <si>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</si>
  <si>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</si>
  <si>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</si>
  <si>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</si>
  <si>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</si>
  <si>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</si>
  <si>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</si>
  <si>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</si>
  <si>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</si>
  <si>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</si>
  <si>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</si>
  <si>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</si>
  <si>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</si>
  <si>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</si>
  <si>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</si>
  <si>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</si>
  <si>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</si>
  <si>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</si>
  <si>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</si>
  <si>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</si>
  <si>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</si>
  <si>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</si>
  <si>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</si>
  <si>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</si>
  <si>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</si>
  <si>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</si>
  <si>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</si>
  <si>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</si>
  <si>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</si>
  <si>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</si>
  <si>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</si>
  <si>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</si>
  <si>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</si>
  <si>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</si>
  <si>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</si>
  <si>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</si>
  <si>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</si>
  <si>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</si>
  <si>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</si>
  <si>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</si>
  <si>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</si>
  <si>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</si>
  <si>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</si>
  <si>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</si>
  <si>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</si>
  <si>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</si>
  <si>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</si>
  <si>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</si>
  <si>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</si>
  <si>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</si>
  <si>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</si>
  <si>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</si>
  <si>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</si>
  <si>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</si>
  <si>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</si>
  <si>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</si>
  <si>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</si>
  <si>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</si>
  <si>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</si>
  <si>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</si>
  <si>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</si>
  <si>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</si>
  <si>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</si>
  <si>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</si>
  <si>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</si>
  <si>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</si>
  <si>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</si>
  <si>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</si>
  <si>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</si>
  <si>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</si>
  <si>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</si>
  <si>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</si>
  <si>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</si>
  <si>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</si>
  <si>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</si>
  <si>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</si>
  <si>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</si>
  <si>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</si>
  <si>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</si>
  <si>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</si>
  <si>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</si>
  <si>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</si>
  <si>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</si>
  <si>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</si>
  <si>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</si>
  <si>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</si>
  <si>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</si>
  <si>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</si>
  <si>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</si>
  <si>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</si>
  <si>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</si>
  <si>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</si>
  <si>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</si>
  <si>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</si>
  <si>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</si>
  <si>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</si>
  <si>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</si>
  <si>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</si>
  <si>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</si>
  <si>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</si>
  <si>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</si>
  <si>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</si>
  <si>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</si>
  <si>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</si>
  <si>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</si>
  <si>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</si>
  <si>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</si>
  <si>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</si>
  <si>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</si>
  <si>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</si>
  <si>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</si>
  <si>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</si>
  <si>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</si>
  <si>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</si>
  <si>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</si>
  <si>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</si>
  <si>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</si>
  <si>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</si>
  <si>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</si>
  <si>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</si>
  <si>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</si>
  <si>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</si>
  <si>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</si>
  <si>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</si>
  <si>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</si>
  <si>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</si>
  <si>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</si>
  <si>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</si>
  <si>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</si>
  <si>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</si>
  <si>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</si>
  <si>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</si>
  <si>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</si>
  <si>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</si>
  <si>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</si>
  <si>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</si>
  <si>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</si>
  <si>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</si>
  <si>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</si>
  <si>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</si>
  <si>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</si>
  <si>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</si>
  <si>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</si>
  <si>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</si>
  <si>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</si>
  <si>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</si>
  <si>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</si>
  <si>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</si>
  <si>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</si>
  <si>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</si>
  <si>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</si>
  <si>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</si>
  <si>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</si>
  <si>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</si>
  <si>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</si>
  <si>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</si>
  <si>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</si>
  <si>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</si>
  <si>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</si>
  <si>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</si>
  <si>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</si>
  <si>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</si>
  <si>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</si>
  <si>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</si>
  <si>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</si>
  <si>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</si>
  <si>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</si>
  <si>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</si>
  <si>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</si>
  <si>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</si>
  <si>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</si>
  <si>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</si>
  <si>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</si>
  <si>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</si>
  <si>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</si>
  <si>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</si>
  <si>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</si>
  <si>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</si>
  <si>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</si>
  <si>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</si>
  <si>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</si>
  <si>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</si>
  <si>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</si>
  <si>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</si>
  <si>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</si>
  <si>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</si>
  <si>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</si>
  <si>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</si>
  <si>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</si>
  <si>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</si>
  <si>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</si>
  <si>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</si>
  <si>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</si>
  <si>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</si>
  <si>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</si>
  <si>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</si>
  <si>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</si>
  <si>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</si>
  <si>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</si>
  <si>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</si>
  <si>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</si>
  <si>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</si>
  <si>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</si>
  <si>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</si>
  <si>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</si>
  <si>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</si>
  <si>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</si>
  <si>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</si>
  <si>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</si>
  <si>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</si>
  <si>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</si>
  <si>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</si>
  <si>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</si>
  <si>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</si>
  <si>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</si>
  <si>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</si>
  <si>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</si>
  <si>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</si>
  <si>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</si>
  <si>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</si>
  <si>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</si>
  <si>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</si>
  <si>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</si>
  <si>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</si>
  <si>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</si>
  <si>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</si>
  <si>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</si>
  <si>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</si>
  <si>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</si>
  <si>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</si>
  <si>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</si>
  <si>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</si>
  <si>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</si>
  <si>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</si>
  <si>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</si>
  <si>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</si>
  <si>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</si>
  <si>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</si>
  <si>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</si>
  <si>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</si>
  <si>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</si>
  <si>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</si>
  <si>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</si>
  <si>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</si>
  <si>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</si>
  <si>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</si>
  <si>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</si>
  <si>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</si>
  <si>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</si>
  <si>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</si>
  <si>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</si>
  <si>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</si>
  <si>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</si>
  <si>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</si>
  <si>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</si>
  <si>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</si>
  <si>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</si>
  <si>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</si>
  <si>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</si>
  <si>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</si>
  <si>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</si>
  <si>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</si>
  <si>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</si>
  <si>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</si>
  <si>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</si>
  <si>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</si>
  <si>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</si>
  <si>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</si>
  <si>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</si>
  <si>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</si>
  <si>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</si>
  <si>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</si>
  <si>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</si>
  <si>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</si>
  <si>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</si>
  <si>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</si>
  <si>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</si>
  <si>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</si>
  <si>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</si>
  <si>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</si>
  <si>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</si>
  <si>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</si>
  <si>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</si>
  <si>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</si>
  <si>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</si>
  <si>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</si>
  <si>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</si>
  <si>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</si>
  <si>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</si>
  <si>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</si>
  <si>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</si>
  <si>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</si>
  <si>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</si>
  <si>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</si>
  <si>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</si>
  <si>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</si>
  <si>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</si>
  <si>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</si>
  <si>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</si>
  <si>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</si>
  <si>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</si>
  <si>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</si>
  <si>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</si>
  <si>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</si>
  <si>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</si>
  <si>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</si>
  <si>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</si>
  <si>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</si>
  <si>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</si>
  <si>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</si>
  <si>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</si>
  <si>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</si>
  <si>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</si>
  <si>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</si>
  <si>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</si>
  <si>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</si>
  <si>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</si>
  <si>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</si>
  <si>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</si>
  <si>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</si>
  <si>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</si>
  <si>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</si>
  <si>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</si>
  <si>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</si>
  <si>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</si>
  <si>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</si>
  <si>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</si>
  <si>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</si>
  <si>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</si>
  <si>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</si>
  <si>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</si>
  <si>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</si>
  <si>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</si>
  <si>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</si>
  <si>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</si>
  <si>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</si>
  <si>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</si>
  <si>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</si>
  <si>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</si>
  <si>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</si>
  <si>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</si>
  <si>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</si>
  <si>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</si>
  <si>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</si>
  <si>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</si>
  <si>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</si>
  <si>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</si>
  <si>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</si>
  <si>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</si>
  <si>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</si>
  <si>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</si>
  <si>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</si>
  <si>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</si>
  <si>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</si>
  <si>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</si>
  <si>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</si>
  <si>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</si>
  <si>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</si>
  <si>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</si>
  <si>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</si>
  <si>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</si>
  <si>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</si>
  <si>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</si>
  <si>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</si>
  <si>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</si>
  <si>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</si>
  <si>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</si>
  <si>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</si>
  <si>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</si>
  <si>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</si>
  <si>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</si>
  <si>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</si>
  <si>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</si>
  <si>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</si>
  <si>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</si>
  <si>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</si>
  <si>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</si>
  <si>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</si>
  <si>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</si>
  <si>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</si>
  <si>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</si>
  <si>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</si>
  <si>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</si>
  <si>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</si>
  <si>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</si>
  <si>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</si>
  <si>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</si>
  <si>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</si>
  <si>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</si>
  <si>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</si>
  <si>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</si>
  <si>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</si>
  <si>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</si>
  <si>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</si>
  <si>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</si>
  <si>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</si>
  <si>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</si>
  <si>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</si>
  <si>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</si>
  <si>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</si>
  <si>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</si>
  <si>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</si>
  <si>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</si>
  <si>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</si>
  <si>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</si>
  <si>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</si>
  <si>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</si>
  <si>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</si>
  <si>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</si>
  <si>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</si>
  <si>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</si>
  <si>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</si>
  <si>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</si>
  <si>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</si>
  <si>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</si>
  <si>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</si>
  <si>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</si>
  <si>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</si>
  <si>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</si>
  <si>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</si>
  <si>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</si>
  <si>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</si>
  <si>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</si>
  <si>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</si>
  <si>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</si>
  <si>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</si>
  <si>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</si>
  <si>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</si>
  <si>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</si>
  <si>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</si>
  <si>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</si>
  <si>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</si>
  <si>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</si>
  <si>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</si>
  <si>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</si>
  <si>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</si>
  <si>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</si>
  <si>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</si>
  <si>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</si>
  <si>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</si>
  <si>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</si>
  <si>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</si>
  <si>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</si>
  <si>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</si>
  <si>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</si>
  <si>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</si>
  <si>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</si>
  <si>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</si>
  <si>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</si>
  <si>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</si>
  <si>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</si>
  <si>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</si>
  <si>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</si>
  <si>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</si>
  <si>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</si>
  <si>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</si>
  <si>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</si>
  <si>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</si>
  <si>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</si>
  <si>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</si>
  <si>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</si>
  <si>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</si>
  <si>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</si>
  <si>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</si>
  <si>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</si>
  <si>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</si>
  <si>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</si>
  <si>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</si>
  <si>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</si>
  <si>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</si>
  <si>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</si>
  <si>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</si>
  <si>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</si>
  <si>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</si>
  <si>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</si>
  <si>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</si>
  <si>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</si>
  <si>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</si>
  <si>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</si>
  <si>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</si>
  <si>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</si>
  <si>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</si>
  <si>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</si>
  <si>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</si>
  <si>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</si>
  <si>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</si>
  <si>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</si>
  <si>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</si>
  <si>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</si>
  <si>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</si>
  <si>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</si>
  <si>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</si>
  <si>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</si>
  <si>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</si>
  <si>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</si>
  <si>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</si>
  <si>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</si>
  <si>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</si>
  <si>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</si>
  <si>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</si>
  <si>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</si>
  <si>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</si>
  <si>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</si>
  <si>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</si>
  <si>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</si>
  <si>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</si>
  <si>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</si>
  <si>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</si>
  <si>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</si>
  <si>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</si>
  <si>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</si>
  <si>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</si>
  <si>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</si>
  <si>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</si>
  <si>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</si>
  <si>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</si>
  <si>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</si>
  <si>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</si>
  <si>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</si>
  <si>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</si>
  <si>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</si>
  <si>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</si>
  <si>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</si>
  <si>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</si>
  <si>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</si>
  <si>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</si>
  <si>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</si>
  <si>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</si>
  <si>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</si>
  <si>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</si>
  <si>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</si>
  <si>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</si>
  <si>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</si>
  <si>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</si>
  <si>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</si>
  <si>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</si>
  <si>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</si>
  <si>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</si>
  <si>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</si>
  <si>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</si>
  <si>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</si>
  <si>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</si>
  <si>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</si>
  <si>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</si>
  <si>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</si>
  <si>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</si>
  <si>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</si>
  <si>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</si>
  <si>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</si>
  <si>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</si>
  <si>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</si>
  <si>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</si>
  <si>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</si>
  <si>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</si>
  <si>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</si>
  <si>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</si>
  <si>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</si>
  <si>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</si>
  <si>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</si>
  <si>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</si>
  <si>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</si>
  <si>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</si>
  <si>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</si>
  <si>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</si>
  <si>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</si>
  <si>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</si>
  <si>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</si>
  <si>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</si>
  <si>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</si>
  <si>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</si>
  <si>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</si>
  <si>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</si>
  <si>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</si>
  <si>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</si>
  <si>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</si>
  <si>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</si>
  <si>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</si>
  <si>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</si>
  <si>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</si>
  <si>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</si>
  <si>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</si>
  <si>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</si>
  <si>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</si>
  <si>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</si>
  <si>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</si>
  <si>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</si>
  <si>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</si>
  <si>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</si>
  <si>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</si>
  <si>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</si>
  <si>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</si>
  <si>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</si>
  <si>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</si>
  <si>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</si>
  <si>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</si>
  <si>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</si>
  <si>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</si>
  <si>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</si>
  <si>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</si>
  <si>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</si>
  <si>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</si>
  <si>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</si>
  <si>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</si>
  <si>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</si>
  <si>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</si>
  <si>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</si>
  <si>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</si>
  <si>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</si>
  <si>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</si>
  <si>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</si>
  <si>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</si>
  <si>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</si>
  <si>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</si>
  <si>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</si>
  <si>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</si>
  <si>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</si>
  <si>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</si>
  <si>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</si>
  <si>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</si>
  <si>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</si>
  <si>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</si>
  <si>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</si>
  <si>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</si>
  <si>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</si>
  <si>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</si>
  <si>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</si>
  <si>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</si>
  <si>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</si>
  <si>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</si>
  <si>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</si>
  <si>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</si>
  <si>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</si>
  <si>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</si>
  <si>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</si>
  <si>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</si>
  <si>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</si>
  <si>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</si>
  <si>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</si>
  <si>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</si>
  <si>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</si>
  <si>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</si>
  <si>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</si>
  <si>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</si>
  <si>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</si>
  <si>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</si>
  <si>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</si>
  <si>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</si>
  <si>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</si>
  <si>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</si>
  <si>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</si>
  <si>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</si>
  <si>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</si>
  <si>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</si>
  <si>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</si>
  <si>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</si>
  <si>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</si>
  <si>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</si>
  <si>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</si>
  <si>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</si>
  <si>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</si>
  <si>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</si>
  <si>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</si>
  <si>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</si>
  <si>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</si>
  <si>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</si>
  <si>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</si>
  <si>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</si>
  <si>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</si>
  <si>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</si>
  <si>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</si>
  <si>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</si>
  <si>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</si>
  <si>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</si>
  <si>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</si>
  <si>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</si>
  <si>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</si>
  <si>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</si>
  <si>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</si>
  <si>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</si>
  <si>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</si>
  <si>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</si>
  <si>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</si>
  <si>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</si>
  <si>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</si>
  <si>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</si>
  <si>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</si>
  <si>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</si>
  <si>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</si>
  <si>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</si>
  <si>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</si>
  <si>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</si>
  <si>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</si>
  <si>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</si>
  <si>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</si>
  <si>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</si>
  <si>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</si>
  <si>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</si>
  <si>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</si>
  <si>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</si>
  <si>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</si>
  <si>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</si>
  <si>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</si>
  <si>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</si>
  <si>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</si>
  <si>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</si>
  <si>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</si>
  <si>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</si>
  <si>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</si>
  <si>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</si>
  <si>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</si>
  <si>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</si>
  <si>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</si>
  <si>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</si>
  <si>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</si>
  <si>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</si>
  <si>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</si>
  <si>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</si>
  <si>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</si>
  <si>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</si>
  <si>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</si>
  <si>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</si>
  <si>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</si>
  <si>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</si>
  <si>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</si>
  <si>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</si>
  <si>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</si>
  <si>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</si>
  <si>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</si>
  <si>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</si>
  <si>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</si>
  <si>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</si>
  <si>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</si>
  <si>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</si>
  <si>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</si>
  <si>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</si>
  <si>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</si>
  <si>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</si>
  <si>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</si>
  <si>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</si>
  <si>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</si>
  <si>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</si>
  <si>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</si>
  <si>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</si>
  <si>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</si>
  <si>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</si>
  <si>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</si>
  <si>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</si>
  <si>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</si>
  <si>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</si>
  <si>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</si>
  <si>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</si>
  <si>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</si>
  <si>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</si>
  <si>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</si>
  <si>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</si>
  <si>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</si>
  <si>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</si>
  <si>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</si>
  <si>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</si>
  <si>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</si>
  <si>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</si>
  <si>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</si>
  <si>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</si>
  <si>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</si>
  <si>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</si>
  <si>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</si>
  <si>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</si>
  <si>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</si>
  <si>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</si>
  <si>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</si>
  <si>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</si>
  <si>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</si>
  <si>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</si>
  <si>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</si>
  <si>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</si>
  <si>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</si>
  <si>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</si>
  <si>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</si>
  <si>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</si>
  <si>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</si>
  <si>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</si>
  <si>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</si>
  <si>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</si>
  <si>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</si>
  <si>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</si>
  <si>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</si>
  <si>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</si>
  <si>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</si>
  <si>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</si>
  <si>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</si>
  <si>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</si>
  <si>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</si>
  <si>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</si>
  <si>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</si>
  <si>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</si>
  <si>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</si>
  <si>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</si>
  <si>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</si>
  <si>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</si>
  <si>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</si>
  <si>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</si>
  <si>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</si>
  <si>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</si>
  <si>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</si>
  <si>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</si>
  <si>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</si>
  <si>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</si>
  <si>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</si>
  <si>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</si>
  <si>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</si>
  <si>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</si>
  <si>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</si>
  <si>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</si>
  <si>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</si>
  <si>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</si>
  <si>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</si>
  <si>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</si>
  <si>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</si>
  <si>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</si>
  <si>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</si>
  <si>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</si>
  <si>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</si>
  <si>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</si>
  <si>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</si>
  <si>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</si>
  <si>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</si>
  <si>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</si>
  <si>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</si>
  <si>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</si>
  <si>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</si>
  <si>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</si>
  <si>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</si>
  <si>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</si>
  <si>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</si>
  <si>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</si>
  <si>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</si>
  <si>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</si>
  <si>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</si>
  <si>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</si>
  <si>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</si>
  <si>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</si>
  <si>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</si>
  <si>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</si>
  <si>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</si>
  <si>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</si>
  <si>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</si>
  <si>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</si>
  <si>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</si>
  <si>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</si>
  <si>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</si>
  <si>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</si>
  <si>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</si>
  <si>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</si>
  <si>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</si>
  <si>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</si>
  <si>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</si>
  <si>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</si>
  <si>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</si>
  <si>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</si>
  <si>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</si>
  <si>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</si>
  <si>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</si>
  <si>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</si>
  <si>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</si>
  <si>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</si>
  <si>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</si>
  <si>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</si>
  <si>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</si>
  <si>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</si>
  <si>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</si>
  <si>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</si>
  <si>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</si>
  <si>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</si>
  <si>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</si>
  <si>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</si>
  <si>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</si>
  <si>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</si>
  <si>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</si>
  <si>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</si>
  <si>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</si>
  <si>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</si>
  <si>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</si>
  <si>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</si>
  <si>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</si>
  <si>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</si>
  <si>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</si>
  <si>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</si>
  <si>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</si>
  <si>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</si>
  <si>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</si>
  <si>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</si>
  <si>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</si>
  <si>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</si>
  <si>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</si>
  <si>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</si>
  <si>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</si>
  <si>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</si>
  <si>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</si>
  <si>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</si>
  <si>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</si>
  <si>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</si>
  <si>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</si>
  <si>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</si>
  <si>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</si>
  <si>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</si>
  <si>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</si>
  <si>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</si>
  <si>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</si>
  <si>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</si>
  <si>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</si>
  <si>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</si>
  <si>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</si>
  <si>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</si>
  <si>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</si>
  <si>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</si>
  <si>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</si>
  <si>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</si>
  <si>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</si>
  <si>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</si>
  <si>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</si>
  <si>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</si>
  <si>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</si>
  <si>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</si>
  <si>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</si>
  <si>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</si>
  <si>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</si>
  <si>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</si>
  <si>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</si>
  <si>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</si>
  <si>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</si>
  <si>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</si>
  <si>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</si>
  <si>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</si>
  <si>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</si>
  <si>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</si>
  <si>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</si>
  <si>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</si>
  <si>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</si>
  <si>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</si>
  <si>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</si>
  <si>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</si>
  <si>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</si>
  <si>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</si>
  <si>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</si>
  <si>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</si>
  <si>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</si>
  <si>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</si>
  <si>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</si>
  <si>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</si>
  <si>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</si>
  <si>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</si>
  <si>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</si>
  <si>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</si>
  <si>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</si>
  <si>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</si>
  <si>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</si>
  <si>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</si>
  <si>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</si>
  <si>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</si>
  <si>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</si>
  <si>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</si>
  <si>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</si>
  <si>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</si>
  <si>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</si>
  <si>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</si>
  <si>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</si>
  <si>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</si>
  <si>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</si>
  <si>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</si>
  <si>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</si>
  <si>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</si>
  <si>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</si>
  <si>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</si>
  <si>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</si>
  <si>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</si>
  <si>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</si>
  <si>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</si>
  <si>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</si>
  <si>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</si>
  <si>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</si>
  <si>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</si>
  <si>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</si>
  <si>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</si>
  <si>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</si>
  <si>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</si>
  <si>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</si>
  <si>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</si>
  <si>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</si>
  <si>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</si>
  <si>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</si>
  <si>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</si>
  <si>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</si>
  <si>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</si>
  <si>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</si>
  <si>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</si>
  <si>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</si>
  <si>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</si>
  <si>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</si>
  <si>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</si>
  <si>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</si>
  <si>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</si>
  <si>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</si>
  <si>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</si>
  <si>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</si>
  <si>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</si>
  <si>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</si>
  <si>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</si>
  <si>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</si>
  <si>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</si>
  <si>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</si>
  <si>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</si>
  <si>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</si>
  <si>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</si>
  <si>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</si>
  <si>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</si>
  <si>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</si>
  <si>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</si>
  <si>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</si>
  <si>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</si>
  <si>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</si>
  <si>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</si>
  <si>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</si>
  <si>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</si>
  <si>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</si>
  <si>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</si>
  <si>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</si>
  <si>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</si>
  <si>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</si>
  <si>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</si>
  <si>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</si>
  <si>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</si>
  <si>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</si>
  <si>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</si>
  <si>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</si>
  <si>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</si>
  <si>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</si>
  <si>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</si>
  <si>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</si>
  <si>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</si>
  <si>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</si>
  <si>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</si>
  <si>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</si>
  <si>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</si>
  <si>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</si>
  <si>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</si>
  <si>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</si>
  <si>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</si>
  <si>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</si>
  <si>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</si>
  <si>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</si>
  <si>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</si>
  <si>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</si>
  <si>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</si>
  <si>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</si>
  <si>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</si>
  <si>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</si>
  <si>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</si>
  <si>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</si>
  <si>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</si>
  <si>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</si>
  <si>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</si>
  <si>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</si>
  <si>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</si>
  <si>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</si>
  <si>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</si>
  <si>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</si>
  <si>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</si>
  <si>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</si>
  <si>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</si>
  <si>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</si>
  <si>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</si>
  <si>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</si>
  <si>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</si>
  <si>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</si>
  <si>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</si>
  <si>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</si>
  <si>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</si>
  <si>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</si>
  <si>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</si>
  <si>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</si>
  <si>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</si>
  <si>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</si>
  <si>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</si>
  <si>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</si>
  <si>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</si>
  <si>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</si>
  <si>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</si>
  <si>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</si>
  <si>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</si>
  <si>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</si>
  <si>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</si>
  <si>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</si>
  <si>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</si>
  <si>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</si>
  <si>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</si>
  <si>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</si>
  <si>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</si>
  <si>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</si>
  <si>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</si>
  <si>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</si>
  <si>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</si>
  <si>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</si>
  <si>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</si>
  <si>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</si>
  <si>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</si>
  <si>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</si>
  <si>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</si>
  <si>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</si>
  <si>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</si>
  <si>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</si>
  <si>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</si>
  <si>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</si>
  <si>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</si>
  <si>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</si>
  <si>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</si>
  <si>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</si>
  <si>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</si>
  <si>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</si>
  <si>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</si>
  <si>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</si>
  <si>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</si>
  <si>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</si>
  <si>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</si>
  <si>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</si>
  <si>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</si>
  <si>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</si>
  <si>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</si>
  <si>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</si>
  <si>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</si>
  <si>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</si>
  <si>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</si>
  <si>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</si>
  <si>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</si>
  <si>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</si>
  <si>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</si>
  <si>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</si>
  <si>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</si>
  <si>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</si>
  <si>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</si>
  <si>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</si>
  <si>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</si>
  <si>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</si>
  <si>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</si>
  <si>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</si>
  <si>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</si>
  <si>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</si>
  <si>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</si>
  <si>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</si>
  <si>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</si>
  <si>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</si>
  <si>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</si>
  <si>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</si>
  <si>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</si>
  <si>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</si>
  <si>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</si>
  <si>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</si>
  <si>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</si>
  <si>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</si>
  <si>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</si>
  <si>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</si>
  <si>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</si>
  <si>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</si>
  <si>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</si>
  <si>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</si>
  <si>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</si>
  <si>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</si>
  <si>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</si>
  <si>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</si>
  <si>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</si>
  <si>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</si>
  <si>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</si>
  <si>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</si>
  <si>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</si>
  <si>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</si>
  <si>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</si>
  <si>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</si>
  <si>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</si>
  <si>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</si>
  <si>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</si>
  <si>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</si>
  <si>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</si>
  <si>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</si>
  <si>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</si>
  <si>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</si>
  <si>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</si>
  <si>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</si>
  <si>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</si>
  <si>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</si>
  <si>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</si>
  <si>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</si>
  <si>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</si>
  <si>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</si>
  <si>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</si>
  <si>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</si>
  <si>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</si>
  <si>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</si>
  <si>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</si>
  <si>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</si>
  <si>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</si>
  <si>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</si>
  <si>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</si>
  <si>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</si>
  <si>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</si>
  <si>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</si>
  <si>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</si>
  <si>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</si>
  <si>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</si>
  <si>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</si>
  <si>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</si>
  <si>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</si>
  <si>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</si>
  <si>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</si>
  <si>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</si>
  <si>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</si>
  <si>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</si>
  <si>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</si>
  <si>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</si>
  <si>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</si>
  <si>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</si>
  <si>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</si>
  <si>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</si>
  <si>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</si>
  <si>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</si>
  <si>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</si>
  <si>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</si>
  <si>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</si>
  <si>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</si>
  <si>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</si>
  <si>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</si>
  <si>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</si>
  <si>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</si>
  <si>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</si>
  <si>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</si>
  <si>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</si>
  <si>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</si>
  <si>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</si>
  <si>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</si>
  <si>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</si>
  <si>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</si>
  <si>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</si>
  <si>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</si>
  <si>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</si>
  <si>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</si>
  <si>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</si>
  <si>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</si>
  <si>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</si>
  <si>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</si>
  <si>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</si>
  <si>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</si>
  <si>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</si>
  <si>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</si>
  <si>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</si>
  <si>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</si>
  <si>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</si>
  <si>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</si>
  <si>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</si>
  <si>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</si>
  <si>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</si>
  <si>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</si>
  <si>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</si>
  <si>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</si>
  <si>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</si>
  <si>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</si>
  <si>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</si>
  <si>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</si>
  <si>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</si>
  <si>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</si>
  <si>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</si>
  <si>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</si>
  <si>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</si>
  <si>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</si>
  <si>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</si>
  <si>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</si>
  <si>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</si>
  <si>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</si>
  <si>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</si>
  <si>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</si>
  <si>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</si>
  <si>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</si>
  <si>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</si>
  <si>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</si>
  <si>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</si>
  <si>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</si>
  <si>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</si>
  <si>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</si>
  <si>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</si>
  <si>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</si>
  <si>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</si>
  <si>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</si>
  <si>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</si>
  <si>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</si>
  <si>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</si>
  <si>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</si>
  <si>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</si>
  <si>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</si>
  <si>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</si>
  <si>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</si>
  <si>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</si>
  <si>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</si>
  <si>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</si>
  <si>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</si>
  <si>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</si>
  <si>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</si>
  <si>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</si>
  <si>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</si>
  <si>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</si>
  <si>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</si>
  <si>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</si>
  <si>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</si>
  <si>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</si>
  <si>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</si>
  <si>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</si>
  <si>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</si>
  <si>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</si>
  <si>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</si>
  <si>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</si>
  <si>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</si>
  <si>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</si>
  <si>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</si>
  <si>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</si>
  <si>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</si>
  <si>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</si>
  <si>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</si>
  <si>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</si>
  <si>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</si>
  <si>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</si>
  <si>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</si>
  <si>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</si>
  <si>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</si>
  <si>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</si>
  <si>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</si>
  <si>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</si>
  <si>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</si>
  <si>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</si>
  <si>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</si>
  <si>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</si>
  <si>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</si>
  <si>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</si>
  <si>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</si>
  <si>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</si>
  <si>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</si>
  <si>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</si>
  <si>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</si>
  <si>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</si>
  <si>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</si>
  <si>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</si>
  <si>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</si>
  <si>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</si>
  <si>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</si>
  <si>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</si>
  <si>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</si>
  <si>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</si>
  <si>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</si>
  <si>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</si>
  <si>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</si>
  <si>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</si>
  <si>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</si>
  <si>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</si>
  <si>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</si>
  <si>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</si>
  <si>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</si>
  <si>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</si>
  <si>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</si>
  <si>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</si>
  <si>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</si>
  <si>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</si>
  <si>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</si>
  <si>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</si>
  <si>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</si>
  <si>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</si>
  <si>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</si>
  <si>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</si>
  <si>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</si>
  <si>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</si>
  <si>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</si>
  <si>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</si>
  <si>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</si>
  <si>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</si>
  <si>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</si>
  <si>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</si>
  <si>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</si>
  <si>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</si>
  <si>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</si>
  <si>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</si>
  <si>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</si>
  <si>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</si>
  <si>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</si>
  <si>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</si>
  <si>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</si>
  <si>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</si>
  <si>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</si>
  <si>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</si>
  <si>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</si>
  <si>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</si>
  <si>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</si>
  <si>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</si>
  <si>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</si>
  <si>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</si>
  <si>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</si>
  <si>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</si>
  <si>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</si>
  <si>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</si>
  <si>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</si>
  <si>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</si>
  <si>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</si>
  <si>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</si>
  <si>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</si>
  <si>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</si>
  <si>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</si>
  <si>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</si>
  <si>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</si>
  <si>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</si>
  <si>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</si>
  <si>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</si>
  <si>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</si>
  <si>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</si>
  <si>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</si>
  <si>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</si>
  <si>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</si>
  <si>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</si>
  <si>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</si>
  <si>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</si>
  <si>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</si>
  <si>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</si>
  <si>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</si>
  <si>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</si>
  <si>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</si>
  <si>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</si>
  <si>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</si>
  <si>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</si>
  <si>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</si>
  <si>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</si>
  <si>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</si>
  <si>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</si>
  <si>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</si>
  <si>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</si>
  <si>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</si>
  <si>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</si>
  <si>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</si>
  <si>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</si>
  <si>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</si>
  <si>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</si>
  <si>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</si>
  <si>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</si>
  <si>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</si>
  <si>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</si>
  <si>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</si>
  <si>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</si>
  <si>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</si>
  <si>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</si>
  <si>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</si>
  <si>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</si>
  <si>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</si>
  <si>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</si>
  <si>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</si>
  <si>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</si>
  <si>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</si>
  <si>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</si>
  <si>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</si>
  <si>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</si>
  <si>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</si>
  <si>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</si>
  <si>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</si>
  <si>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</si>
  <si>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</si>
  <si>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</si>
  <si>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</si>
  <si>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</si>
  <si>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</si>
  <si>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</si>
  <si>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</si>
  <si>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</si>
  <si>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</si>
  <si>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</si>
  <si>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</si>
  <si>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</si>
  <si>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</si>
  <si>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</si>
  <si>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</si>
  <si>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</si>
  <si>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</si>
  <si>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</si>
  <si>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</si>
  <si>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</si>
  <si>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</si>
  <si>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</si>
  <si>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</si>
  <si>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</si>
  <si>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</si>
  <si>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</si>
  <si>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</si>
  <si>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</si>
  <si>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</si>
  <si>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</si>
  <si>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</si>
  <si>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</si>
  <si>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</si>
  <si>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</si>
  <si>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</si>
  <si>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</si>
  <si>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</si>
  <si>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</si>
  <si>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</si>
  <si>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</si>
  <si>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</si>
  <si>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</si>
  <si>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</si>
  <si>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</si>
  <si>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</si>
  <si>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</si>
  <si>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</si>
  <si>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</si>
  <si>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</si>
  <si>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</si>
  <si>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</si>
  <si>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</si>
  <si>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</si>
  <si>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</si>
  <si>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</si>
  <si>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</si>
  <si>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</si>
  <si>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</si>
  <si>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</si>
  <si>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</si>
  <si>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</si>
  <si>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</si>
  <si>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</si>
  <si>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</si>
  <si>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</si>
  <si>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</si>
  <si>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</si>
  <si>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</si>
  <si>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</si>
  <si>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</si>
  <si>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</si>
  <si>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</si>
  <si>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</si>
  <si>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</si>
  <si>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</si>
  <si>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</si>
  <si>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</si>
  <si>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</si>
  <si>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</si>
  <si>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</si>
  <si>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</si>
  <si>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</si>
  <si>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</si>
  <si>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</si>
  <si>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</si>
  <si>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</si>
  <si>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</si>
  <si>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</si>
  <si>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</si>
  <si>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</si>
  <si>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</si>
  <si>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</si>
  <si>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</si>
  <si>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</si>
  <si>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</si>
  <si>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</si>
  <si>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</si>
  <si>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</si>
  <si>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</si>
  <si>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</si>
  <si>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</si>
  <si>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</si>
  <si>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</si>
  <si>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</si>
  <si>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</si>
  <si>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</si>
  <si>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</si>
  <si>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</si>
  <si>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</si>
  <si>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</si>
  <si>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</si>
  <si>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</si>
  <si>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</si>
  <si>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</si>
  <si>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</si>
  <si>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</si>
  <si>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</si>
  <si>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</si>
  <si>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</si>
  <si>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</si>
  <si>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</si>
  <si>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</si>
  <si>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</si>
  <si>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</si>
  <si>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</si>
  <si>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</si>
  <si>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</si>
  <si>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</si>
  <si>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</si>
  <si>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</si>
  <si>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</si>
  <si>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</si>
  <si>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</si>
  <si>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</si>
  <si>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</si>
  <si>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</si>
  <si>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</si>
  <si>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</si>
  <si>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</si>
  <si>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</si>
  <si>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</si>
  <si>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</si>
  <si>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</si>
  <si>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</si>
  <si>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</si>
  <si>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</si>
  <si>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</si>
  <si>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</si>
  <si>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</si>
  <si>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</si>
  <si>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</si>
  <si>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</si>
  <si>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</si>
  <si>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</si>
  <si>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</si>
  <si>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</si>
  <si>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</si>
  <si>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</si>
  <si>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</si>
  <si>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</si>
  <si>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</si>
  <si>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</si>
  <si>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</si>
  <si>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</si>
  <si>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</si>
  <si>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</si>
  <si>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</si>
  <si>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</si>
  <si>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</si>
  <si>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</si>
  <si>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</si>
  <si>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</si>
  <si>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</si>
  <si>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</si>
  <si>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</si>
  <si>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</si>
  <si>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</si>
  <si>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</si>
  <si>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</si>
  <si>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</si>
  <si>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</si>
  <si>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</si>
  <si>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</si>
  <si>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</si>
  <si>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</si>
  <si>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</si>
  <si>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</si>
  <si>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</si>
  <si>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</si>
  <si>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</si>
  <si>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</si>
  <si>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</si>
  <si>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</si>
  <si>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</si>
  <si>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</si>
  <si>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</si>
  <si>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</si>
  <si>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</si>
  <si>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</si>
  <si>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</si>
  <si>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</si>
  <si>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</si>
  <si>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</si>
  <si>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</si>
  <si>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</si>
  <si>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</si>
  <si>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</si>
  <si>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</si>
  <si>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</si>
  <si>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</si>
  <si>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</si>
  <si>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</si>
  <si>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</si>
  <si>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</si>
  <si>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</si>
  <si>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</si>
  <si>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</si>
  <si>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</si>
  <si>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</si>
  <si>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</si>
  <si>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</si>
  <si>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</si>
  <si>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</si>
  <si>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</si>
  <si>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</si>
  <si>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</si>
  <si>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</si>
  <si>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</si>
  <si>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</si>
  <si>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</si>
  <si>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</si>
  <si>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</si>
  <si>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</si>
  <si>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</si>
  <si>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</si>
  <si>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</si>
  <si>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</si>
  <si>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</si>
  <si>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</si>
  <si>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</si>
  <si>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</si>
  <si>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</si>
  <si>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</si>
  <si>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</si>
  <si>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</si>
  <si>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</si>
  <si>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</si>
  <si>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</si>
  <si>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</si>
  <si>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</si>
  <si>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</si>
  <si>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</si>
  <si>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</si>
  <si>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</si>
  <si>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</si>
  <si>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</si>
  <si>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</si>
  <si>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</si>
  <si>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</si>
  <si>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</si>
  <si>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</si>
  <si>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</si>
  <si>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</si>
  <si>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</si>
  <si>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</si>
  <si>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</si>
  <si>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</si>
  <si>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</si>
  <si>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</si>
  <si>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</si>
  <si>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</si>
  <si>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</si>
  <si>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</si>
  <si>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</si>
  <si>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</si>
  <si>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</si>
  <si>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</si>
  <si>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</si>
  <si>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</si>
  <si>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</si>
  <si>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</si>
  <si>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</si>
  <si>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</si>
  <si>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</si>
  <si>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</si>
  <si>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</si>
  <si>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</si>
  <si>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</si>
  <si>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</si>
  <si>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</si>
  <si>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</si>
  <si>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</si>
  <si>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</si>
  <si>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</si>
  <si>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</si>
  <si>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</si>
  <si>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</si>
  <si>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</si>
  <si>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</si>
  <si>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</si>
  <si>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</si>
  <si>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</si>
  <si>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</si>
  <si>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</si>
  <si>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</si>
  <si>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</si>
  <si>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</si>
  <si>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</si>
  <si>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</si>
  <si>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</si>
  <si>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</si>
  <si>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</si>
  <si>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</si>
  <si>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</si>
  <si>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</si>
  <si>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</si>
  <si>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</si>
  <si>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</si>
  <si>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</si>
  <si>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</si>
  <si>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</si>
  <si>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</si>
  <si>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</si>
  <si>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</si>
  <si>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</si>
  <si>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</si>
  <si>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</si>
  <si>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</si>
  <si>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</si>
  <si>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</si>
  <si>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</si>
  <si>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</si>
  <si>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</si>
  <si>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</si>
  <si>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</si>
  <si>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</si>
  <si>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</si>
  <si>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</si>
  <si>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</si>
  <si>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</si>
  <si>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</si>
  <si>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</si>
  <si>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</si>
  <si>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</si>
  <si>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</si>
  <si>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</si>
  <si>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</si>
  <si>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</si>
  <si>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</si>
  <si>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</si>
  <si>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</si>
  <si>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</si>
  <si>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</si>
  <si>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</si>
  <si>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</si>
  <si>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</si>
  <si>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</si>
  <si>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</si>
  <si>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</si>
  <si>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</si>
  <si>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</si>
  <si>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</si>
  <si>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</si>
  <si>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</si>
  <si>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</si>
  <si>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</si>
  <si>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</si>
  <si>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</si>
  <si>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</si>
  <si>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</si>
  <si>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</si>
  <si>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</si>
  <si>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</si>
  <si>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</si>
  <si>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</si>
  <si>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</si>
  <si>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</si>
  <si>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</si>
  <si>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</si>
  <si>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</si>
  <si>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</si>
  <si>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</si>
  <si>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</si>
  <si>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</si>
  <si>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</si>
  <si>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</si>
  <si>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</si>
  <si>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</si>
  <si>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</si>
  <si>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</si>
  <si>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</si>
  <si>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</si>
  <si>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</si>
  <si>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</si>
  <si>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</si>
  <si>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</si>
  <si>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</si>
  <si>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</si>
  <si>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</si>
  <si>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</si>
  <si>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</si>
  <si>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</si>
  <si>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</si>
  <si>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</si>
  <si>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</si>
  <si>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</si>
  <si>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</si>
  <si>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</si>
  <si>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</si>
  <si>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</si>
  <si>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</si>
  <si>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</si>
  <si>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</si>
  <si>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</si>
  <si>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</si>
  <si>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</si>
  <si>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</si>
  <si>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</si>
  <si>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</si>
  <si>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</si>
  <si>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</si>
  <si>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</si>
  <si>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</si>
  <si>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</si>
  <si>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</si>
  <si>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</si>
  <si>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</si>
  <si>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</si>
  <si>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</si>
  <si>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</si>
  <si>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</si>
  <si>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</si>
  <si>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</si>
  <si>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</si>
  <si>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</si>
  <si>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</si>
  <si>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</si>
  <si>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</si>
  <si>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</si>
  <si>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</si>
  <si>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</si>
  <si>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</si>
  <si>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</si>
  <si>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</si>
  <si>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</si>
  <si>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</si>
  <si>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</si>
  <si>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</si>
  <si>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</si>
  <si>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</si>
  <si>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</si>
  <si>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</si>
  <si>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</si>
  <si>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</si>
  <si>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</si>
  <si>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</si>
  <si>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</si>
  <si>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</si>
  <si>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</si>
  <si>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</si>
  <si>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</si>
  <si>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</si>
  <si>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</si>
  <si>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</si>
  <si>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</si>
  <si>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</si>
  <si>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</si>
  <si>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</si>
  <si>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</si>
  <si>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</si>
  <si>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</si>
  <si>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</si>
  <si>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</si>
  <si>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</si>
  <si>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</si>
  <si>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</si>
  <si>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</si>
  <si>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</si>
  <si>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</si>
  <si>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</si>
  <si>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</si>
  <si>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</si>
  <si>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</si>
  <si>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</si>
  <si>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</si>
  <si>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</si>
  <si>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</si>
  <si>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</si>
  <si>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</si>
  <si>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</si>
  <si>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</si>
  <si>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</si>
  <si>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</si>
  <si>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</si>
  <si>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</si>
  <si>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</si>
  <si>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</si>
  <si>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</si>
  <si>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</si>
  <si>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</si>
  <si>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</si>
  <si>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</si>
  <si>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</si>
  <si>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</si>
  <si>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</si>
  <si>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</si>
  <si>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</si>
  <si>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</si>
  <si>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</si>
  <si>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</si>
  <si>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</si>
  <si>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</si>
  <si>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</si>
  <si>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</si>
  <si>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</si>
  <si>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</si>
  <si>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</si>
  <si>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</si>
  <si>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</si>
  <si>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</si>
  <si>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</si>
  <si>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</si>
  <si>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</si>
  <si>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</si>
  <si>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</si>
  <si>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</si>
  <si>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</si>
  <si>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</si>
  <si>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</si>
  <si>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</si>
  <si>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</si>
  <si>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</si>
  <si>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</si>
  <si>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</si>
  <si>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</si>
  <si>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</si>
  <si>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</si>
  <si>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</si>
  <si>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</si>
  <si>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</si>
  <si>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</si>
  <si>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</si>
  <si>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</si>
  <si>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</si>
  <si>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</si>
  <si>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</si>
  <si>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</si>
  <si>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</si>
  <si>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</si>
  <si>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</si>
  <si>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</si>
  <si>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</si>
  <si>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</si>
  <si>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</si>
  <si>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</si>
  <si>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</si>
  <si>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</si>
  <si>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</si>
  <si>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</si>
  <si>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</si>
  <si>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</si>
  <si>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</si>
  <si>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</si>
  <si>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</si>
  <si>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</si>
  <si>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</si>
  <si>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</si>
  <si>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</si>
  <si>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</si>
  <si>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</si>
  <si>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</si>
  <si>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</si>
  <si>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</si>
  <si>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</si>
  <si>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</si>
  <si>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</si>
  <si>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</si>
  <si>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</si>
  <si>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</si>
  <si>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</si>
  <si>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</si>
  <si>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</si>
  <si>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</si>
  <si>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</si>
  <si>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</si>
  <si>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</si>
  <si>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</si>
  <si>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</si>
  <si>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</si>
  <si>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</si>
  <si>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</si>
  <si>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</si>
  <si>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</si>
  <si>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</si>
  <si>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</si>
  <si>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</si>
  <si>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</si>
  <si>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</si>
  <si>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</si>
  <si>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</si>
  <si>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</si>
  <si>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</si>
  <si>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</si>
  <si>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</si>
  <si>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</si>
  <si>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</si>
  <si>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</si>
  <si>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</si>
  <si>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</si>
  <si>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</si>
  <si>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</si>
  <si>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</si>
  <si>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</si>
  <si>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</si>
  <si>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</si>
  <si>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</si>
  <si>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</si>
  <si>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</si>
  <si>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</si>
  <si>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</si>
  <si>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</si>
  <si>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</si>
  <si>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</si>
  <si>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</si>
  <si>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</si>
  <si>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</si>
  <si>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</si>
  <si>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</si>
  <si>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</si>
  <si>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</si>
  <si>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</si>
  <si>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</si>
  <si>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</si>
  <si>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</si>
  <si>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</si>
  <si>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</si>
  <si>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</si>
  <si>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40 MIN</t>
  </si>
  <si>
    <t xml:space="preserve">PCM-20251117-00000793
</t>
  </si>
  <si>
    <t>qsmd0598</t>
  </si>
  <si>
    <t xml:space="preserve">2025-11-17 10:18:42
</t>
  </si>
  <si>
    <t>20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</si>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</sst>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32" fillId="0" borderId="0" xfId="0" applyFont="1"/>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315.49137384258938</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4.518171295785578E-2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45978.439799768516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45978.439799768516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45978.439799768516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45978.439799768516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45978.439799768516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45978.439799768516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45978.439799768516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45978.439799768516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45978.439799768516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45978.439799768516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45978.439799768516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45978.439799768516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45978.439799768516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45978.439799768516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45978.439799768516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45978.439799768516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45978.439799768516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45978.439799768516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45978.439799768516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45978.439799768516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45978.439799768516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45978.439799768516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45978.439799768516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45978.439799768516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45978.439799768516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45978.439799768516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45978.439799768516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45978.439799768516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45978.439799768516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45978.439799768516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45978.439799768516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45978.439799768516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45978.439799768516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45978.439799768516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45978.439799768516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45978.439799768516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45978.439799768516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45978.439799768516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45978.439799768516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45978.439799768516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45978.439799768516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45978.439799768516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45978.439799768516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45978.439799768516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45978.439799768516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45978.439799768516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45978.439799768516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45978.439799768516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45978.439799768516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45978.439799768516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45978.439799768516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45978.439799768516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45978.439799768516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45978.439799768516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45978.439799768516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45978.439799768516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45978.439799768516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45978.439799768516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45978.439799768516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45978.439799768516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45978.439799768516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45978.439799768516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45978.439799768516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45978.439799768516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45978.439799768516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45978.439799768516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45978.439799768516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45978.439799768516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45978.439799768516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45978.439799768516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45978.439799768516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45978.439799768516</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7B75694-E6E7-4F18-99DF-0DCFF288958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153.43996180555405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2.0034571759242681</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45978.439799189815</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41" t="s">
        <v>39111</v>
      </c>
      <c r="B6" s="61" t="str">
        <f>IFERROR(VLOOKUP(D6,DB!A:K,11,0),"")</f>
        <v>R2</v>
      </c>
      <c r="C6" s="61"/>
      <c r="D6" s="61" t="s">
        <v>39112</v>
      </c>
      <c r="E6" s="85" t="s">
        <v>39021</v>
      </c>
      <c r="F6" s="74">
        <v>45978.438425925924</v>
      </c>
      <c r="G6" s="75">
        <f ca="1">IFERROR(NOW()-F6,"-")</f>
        <v>1.3732638908550143E-3</v>
      </c>
      <c r="H6" s="87" t="s">
        <v>39113</v>
      </c>
      <c r="I6" s="61" t="str">
        <f>IFERROR(VLOOKUP(D6,DB!A:F,6,0),"")</f>
        <v>Generator-SG</v>
      </c>
      <c r="J6" s="61" t="str">
        <f>IFERROR(VLOOKUP(D6,DB!A:G,7,0),"")</f>
        <v>In progress</v>
      </c>
      <c r="K6" s="86" t="s">
        <v>39114</v>
      </c>
      <c r="L6" s="61" t="str">
        <f>IFERROR(VLOOKUP(D6,DB!A:I,9,0),"")</f>
        <v>Latis</v>
      </c>
      <c r="M6" s="113"/>
      <c r="N6" s="113"/>
      <c r="O6" s="113"/>
      <c r="P6" s="113"/>
      <c r="Q6" s="113"/>
      <c r="R6" s="113"/>
      <c r="S6" s="113"/>
      <c r="T6" s="113"/>
      <c r="U6" s="113"/>
      <c r="V6" s="113"/>
      <c r="W6" s="113"/>
      <c r="X6" s="113"/>
      <c r="Y6" s="113"/>
      <c r="Z6" s="113"/>
      <c r="AA6" s="113"/>
      <c r="AB6" s="113"/>
      <c r="AC6" s="113"/>
      <c r="AD6" s="113"/>
      <c r="AE6" s="113"/>
      <c r="AF6" s="113"/>
      <c r="AG6" s="113"/>
      <c r="AH6" s="113"/>
      <c r="AI6" s="113"/>
      <c r="AJ6" s="113"/>
      <c r="AK6" s="113"/>
      <c r="AL6" s="113"/>
      <c r="AM6" s="113"/>
      <c r="AN6" s="113"/>
      <c r="AO6" s="113"/>
      <c r="AP6" s="113"/>
      <c r="AQ6" s="113"/>
      <c r="AR6" s="113"/>
      <c r="AS6" s="113"/>
      <c r="AT6" s="113"/>
      <c r="AU6" s="113"/>
      <c r="AV6" s="113"/>
      <c r="AW6" s="113"/>
      <c r="AX6" s="113"/>
      <c r="AY6" s="113"/>
      <c r="AZ6" s="113"/>
      <c r="BA6" s="113"/>
      <c r="BB6" s="113"/>
      <c r="BC6" s="113"/>
      <c r="BD6" s="113"/>
      <c r="BE6" s="113"/>
      <c r="BF6" s="113"/>
      <c r="BG6" s="113"/>
      <c r="BH6" s="113"/>
      <c r="BI6" s="113"/>
      <c r="BJ6" s="113"/>
      <c r="BK6" s="113"/>
      <c r="BL6" s="113"/>
      <c r="BM6" s="113"/>
      <c r="BN6" s="113"/>
      <c r="BO6" s="113"/>
      <c r="BP6" s="113"/>
      <c r="BQ6" s="113"/>
      <c r="BR6" s="113"/>
      <c r="BS6" s="113"/>
      <c r="BT6" s="113"/>
      <c r="BU6" s="113"/>
      <c r="BV6" s="113"/>
      <c r="BW6" s="113"/>
      <c r="BX6" s="113"/>
      <c r="BY6" s="113"/>
      <c r="BZ6" s="113"/>
      <c r="CA6" s="113"/>
      <c r="CB6" s="113"/>
      <c r="CC6" s="113"/>
      <c r="CD6" s="113"/>
      <c r="CE6" s="113"/>
      <c r="CF6" s="113"/>
      <c r="CG6" s="113"/>
      <c r="CH6" s="113"/>
      <c r="CI6" s="113"/>
      <c r="CJ6" s="114"/>
    </row>
    <row r="7" spans="1:88" ht="31.5" customHeight="1">
      <c r="A7" s="102"/>
      <c r="B7" s="18" t="str">
        <f>IFERROR(VLOOKUP(D7,DB!A:K,11,0),"")</f>
        <v/>
      </c>
      <c r="C7" s="18"/>
      <c r="D7" s="18"/>
      <c r="E7" s="103"/>
      <c r="F7" s="104"/>
      <c r="G7" s="105">
        <f ca="1">IFERROR(NOW()-F7,"-")</f>
        <v>45978.439799189815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45978.439799189815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45978.439799537038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45978.439799537038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45978.439799537038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45978.439799537038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45978.439799537038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45978.439799537038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45978.439799537038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45978.439799537038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45978.439799537038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45978.439799537038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45978.439799537038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45978.439799537038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45978.439799537038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45978.439799537038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45978.439799537038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45978.439799537038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45978.439799537038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45978.439799537038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45978.439799537038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45978.439799537038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45978.439799537038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45978.439799537038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45978.439799537038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45978.439799537038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45978.439799537038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45978.439799537038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45978.439799537038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45978.439799537038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45978.439799537038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45978.439799537038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45978.439799537038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45978.439799537038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45978.439799537038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45978.439799537038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45978.439799537038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45978.439799537038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45978.439799537038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45978.439799537038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45978.439799537038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45978.439799537038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45978.439799537038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45978.439799537038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45978.439799537038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45978.439799537038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45978.439799537038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45978.439799537038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45978.439799537038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45978.439799537038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45978.439799537038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45978.439799537038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45978.439799537038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45978.439799537038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45978.439799537038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45978.439799537038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45978.439799537038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45978.439799537038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45978.439799537038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45978.439799537038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45978.439799537038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45978.439799537038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45978.439799537038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45978.439799768516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45978.439799768516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45978.439799768516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45978.439799768516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45978.439799768516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45978.439799768516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45978.439799768516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45978.439799768516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45978.439799768516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45978.439799768516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45978.439799768516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45978.439799768516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45978.439799768516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45978.439799768516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45978.439799768516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45978.439799768516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45978.439799768516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45978.439799768516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45978.439799768516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45978.439799768516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45978.439799768516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45978.439799768516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45978.439799768516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45978.439799768516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45978.439799768516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45978.439799768516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45978.439799768516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45978.439799768516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45978.439799768516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45978.439799768516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45978.439799768516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45978.439799768516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45978.439799768516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45978.439799768516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45978.439799768516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45978.439799768516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45978.439799768516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45978.439799768516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45978.439799768516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45978.439799768516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45978.439799768516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45978.439799768516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45978.439799768516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45978.439799768516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45978.439799768516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45978.439799768516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45978.439799768516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45978.439799768516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45978.439799768516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45978.439799768516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45978.439799768516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45978.439799768516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45978.439799768516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45978.439799768516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45978.439799768516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45978.439799768516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45978.439799768516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45978.439799768516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45978.439799768516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45978.439799768516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45978.439799768516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45978.439799768516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45978.439799768516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45978.439799768516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45978.439799768516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45978.439799768516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45978.439799768516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45978.439799768516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45978.439799768516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45978.439799768516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45978.439799768516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45978.439799768516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45978.439799768516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45978.439799768516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45978.439799768516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45978.439799768516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45978.439799768516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45978.439799768516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45978.439799768516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45978.439799768516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45978.439799768516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45978.439799768516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45978.439799768516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45978.439799768516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45978.439799768516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45978.439799768516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45978.439799768516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45978.439799768516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45978.439799768516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45978.439799768516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45978.439799768516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45978.439799768516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45978.439799768516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45978.439799768516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45978.439799768516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45978.439799768516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45978.439799768516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45978.439799768516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45978.439799768516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45978.439799768516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45978.439799768516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45978.439799768516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45978.439799768516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45978.439799768516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45978.439799768516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45978.439799768516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45978.439799768516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45978.439799768516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45978.439799768516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45978.439799768516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45978.439799768516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45978.439799768516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45978.439799768516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45978.439799768516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45978.439799768516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45978.439799768516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45978.439799768516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45978.439799768516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45978.439799768516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45978.439799768516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45978.439799768516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45978.439799768516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45978.439799768516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45978.439799768516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45978.439799768516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45978.439799768516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45978.439799768516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45978.439799768516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45978.439799768516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45978.439799768516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45978.439799768516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45978.439799768516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45978.439799768516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45978.439799768516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45978.439799768516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45978.439799768516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45978.439799768516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45978.439799768516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45978.439799768516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45978.439799768516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45978.439799768516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45978.439799768516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45978.439799768516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45978.439799768516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45978.439799768516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45978.439799768516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45978.439799768516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45978.439799768516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tabSelected="1" workbookViewId="0">
      <selection activeCell="F16" sqref="F1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39115</v>
      </c>
      <c r="B2" s="61" t="str">
        <f>IFERROR(VLOOKUP(D2,DB!A:K,11,0),"")</f>
        <v>R3</v>
      </c>
      <c r="C2" s="18">
        <v>1</v>
      </c>
      <c r="D2" s="18" t="s">
        <v>14076</v>
      </c>
      <c r="E2" s="18" t="s">
        <v>39021</v>
      </c>
      <c r="F2" s="20">
        <v>45978.331469907411</v>
      </c>
      <c r="G2" s="21">
        <f t="shared" ref="G2:G18" ca="1" si="0">IFERROR(NOW()-F2,"-")</f>
        <v>0.1083298611047212</v>
      </c>
      <c r="H2" s="22">
        <v>45978.325949074075</v>
      </c>
      <c r="I2" s="19" t="str">
        <f>IFERROR(VLOOKUP(D2,DB!A:F,6,0),"")</f>
        <v>SCECO</v>
      </c>
      <c r="J2" s="18" t="str">
        <f>IFERROR(VLOOKUP(D2,DB!A:G,7,0),"")</f>
        <v>Dead</v>
      </c>
      <c r="K2" s="45" t="s">
        <v>39116</v>
      </c>
      <c r="L2" s="23" t="str">
        <f>IFERROR(VLOOKUP(D2,DB!A:I,9,0),"")</f>
        <v>Latis</v>
      </c>
    </row>
    <row r="3" spans="1:13" ht="15" customHeight="1">
      <c r="A3" s="19" t="s">
        <v>39117</v>
      </c>
      <c r="B3" s="61" t="str">
        <f>IFERROR(VLOOKUP(D3,DB!A:K,11,0),"")</f>
        <v>R3</v>
      </c>
      <c r="C3" s="18">
        <v>2</v>
      </c>
      <c r="D3" s="18" t="s">
        <v>14885</v>
      </c>
      <c r="E3" s="18" t="s">
        <v>39021</v>
      </c>
      <c r="F3" s="22">
        <v>45978.366365740738</v>
      </c>
      <c r="G3" s="21">
        <f t="shared" ca="1" si="0"/>
        <v>7.34340277776937E-2</v>
      </c>
      <c r="H3" s="22">
        <v>45978.35528935185</v>
      </c>
      <c r="I3" s="19" t="str">
        <f>IFERROR(VLOOKUP(D3,DB!A:F,6,0),"")</f>
        <v>SCECO</v>
      </c>
      <c r="J3" s="18" t="str">
        <f>IFERROR(VLOOKUP(D3,DB!A:G,7,0),"")</f>
        <v>Vandalized</v>
      </c>
      <c r="K3" s="45" t="s">
        <v>39118</v>
      </c>
      <c r="L3" s="23" t="str">
        <f>IFERROR(VLOOKUP(D3,DB!A:I,9,0),"")</f>
        <v>Latis</v>
      </c>
    </row>
    <row r="4" spans="1:13" ht="15" customHeight="1">
      <c r="A4" s="19"/>
      <c r="B4" s="61" t="str">
        <f>IFERROR(VLOOKUP(D4,DB!A:K,11,0),"")</f>
        <v/>
      </c>
      <c r="C4" s="18"/>
      <c r="D4" s="18"/>
      <c r="E4" s="18"/>
      <c r="F4" s="20"/>
      <c r="G4" s="21">
        <f t="shared" ca="1" si="0"/>
        <v>45978.439799768516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45978.439799768516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45978.439799768516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45978.439799768516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45978.439799768516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45978.439799768516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45978.439799768516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45978.439799768516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45978.439799768516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45978.439799768516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45978.439799768516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45978.439799768516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45978.439799768516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45978.439799768516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45978.439799768516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45978.439799768516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45978.439799768516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45978.439799768516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45978.439799768516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45978.439799768516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45978.439799768516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45978.439799768516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45978.439799768516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45978.439799768516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45978.439799768516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45978.439799768516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45978.439799768516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45978.439799768516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45978.439799768516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45978.439799768516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45978.439799768516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45978.439799768516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45978.439799768516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45978.439799768516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45978.439799768516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45978.439799768516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45978.439799768516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45978.439799768516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45978.439799768516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45978.439799768516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45978.439799768516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45978.439799768516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45978.439799768516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45978.439799768516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45978.439799768516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45978.439799768516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45978.439799768516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45978.439799768516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45978.439799768516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45978.439799768516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45978.439799768516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45978.439799768516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45978.439799768516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45978.439799768516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45978.439799768516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45978.439799768516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45978.439799768516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45978.439799768516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45978.439799768516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45978.439799768516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45978.439799768516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45978.439799768516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45978.439799768516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45978.439799768516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45978.439799768516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45978.439799768516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45978.439799768516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45978.439799768516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45978.439799768516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45978.439799768516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45978.439799768516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45978.439799768516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45978.439799768516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45978.439799768516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45978.439799768516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45978.439799768516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45978.439799768516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45978.439799768516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45978.439799768516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45978.439799768516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45978.439799768516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45978.439799768516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45978.439799768516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45978.439799768516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45978.439799768516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45978.439799768516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45978.439799768516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45978.439799768516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45978.439799768516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45978.439799768516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45978.439799768516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45978.439799768516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45978.439799768516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45978.439799768516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45978.439799768516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45978.439799768516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45978.439799768516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45978.439799768516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45978.439799768516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45978.439799768516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45978.439799768516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45978.439799768516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45978.439799768516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45978.439799768516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45978.439799768516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45978.439799768516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45978.439799768516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45978.439799768516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45978.439799768516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45978.439799768516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45978.439799768516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45978.439799768516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45978.439799768516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45978.439799768516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45978.439799768516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45978.439799768516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45978.439799768516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45978.439799768516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45978.439799768516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45978.439799768516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45978.439799768516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45978.439799768516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45978.439799768516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45978.439799768516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45978.439799768516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45978.439799768516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45978.439799768516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45978.439799768516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45978.439799768516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45978.439799768516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45978.439799768516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45978.439799768516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45978.439799768516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45978.439799768516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45978.439799768516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45978.439799768516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45978.439799768516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45978.439799768516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45978.439799768516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45978.439799768516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45978.439799768516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45978.439799768516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45978.439799768516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45978.439799768516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45978.439799768516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45978.439799768516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45978.439799768516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45978.439799768516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45978.439799768516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45978.439799768516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45978.439799768516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45978.439799768516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45978.439799768516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45978.439799768516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45978.439799768516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45978.439799768516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45978.439799768516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45978.439799768516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45978.439799768516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45978.439799768516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45978.439799768516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45978.439799768516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45978.439799768516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45978.439799768516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45978.439799768516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45978.439799768516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45978.439799768516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45978.439799768516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45978.439799768516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45978.439799768516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45978.439799768516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45978.439799768516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45978.439799768516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45978.439799768516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45978.439799768516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45978.439799768516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45978.439799768516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45978.439799768516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45978.439799768516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45978.439799768516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45978.439799768516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45978.439799768516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45978.439799768516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45978.439799768516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45978.439799768516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45978.439799768516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45978.439799768516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45978.439799768516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45978.439799768516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45978.439799768516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45978.439799768516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45978.439799768516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45978.439799768516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45978.439799768516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45978.439799768516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45978.439799768516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45978.439799768516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45978.439799768516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45978.439799768516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45978.439799768516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45978.439799768516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45978.439799768516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45978.439799768516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45978.439799768516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45978.439799768516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45978.439799768516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45978.439799768516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45978.439799768516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45978.439799768516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45978.439799768516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45978.439799768516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45978.439799768516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45978.439799768516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45978.439799768516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45978.439799768516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45978.439799768516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45978.439799768516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45978.439799768516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45978.439799768516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45978.439799768516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45978.439799768516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45978.439799768516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45978.439799768516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45978.439799768516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45978.439799768516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45978.439799768516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45978.439799768516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45978.439799768516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45978.439799768516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45978.439799768516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45978.439799768516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45978.439799768516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45978.439799768516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45978.439799768516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45978.439799768516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45978.439799768516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45978.439799768516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45978.439799768516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45978.439799768516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45978.439799768516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45978.439799768516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45978.439799768516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45978.439799768516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45978.439799768516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45978.439799768516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45978.439799768516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45978.439799768516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45978.439799768516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45978.439799768516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45978.439799768516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45978.439799768516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45978.439799768516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45978.439799768516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45978.439799768516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45978.439799768516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45978.439799768516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45978.439799768516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45978.439799768516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45978.439799768516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45978.439799768516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45978.439799768516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45978.439799768516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45978.439799768516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45978.439799768516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45978.439799768516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45978.439799768516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45978.439799768516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45978.439799768516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45978.439799768516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45978.439799768516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45978.439799768516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45978.439799768516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45978.439799768516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45978.439799768516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45978.439799768516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45978.439799768516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45978.439799768516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45978.439799768516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45978.439799768516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45978.439799768516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45978.439799768516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45978.439799768516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45978.439799768516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45978.439799768516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45978.439799768516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45978.439799768516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45978.439799768516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45978.439799768516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45978.439799768516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45978.439799768516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45978.439799768516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45978.439799768516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45978.439799768516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45978.439799768516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45978.439799768516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45978.439799768516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45978.439799768516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45978.439799768516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45978.439799768516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45978.439799768516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45978.439799768516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45978.439799768516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45978.439799768516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45978.439799768516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45978.439799768516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45978.439799768516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45978.439799768516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45978.439799768516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45978.439799768516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45978.439799768516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45978.439799768516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45978.439799768516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45978.439799768516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45978.439799768516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45978.439799768516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45978.439799768516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45978.439799768516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45978.439799768516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45978.439799768516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45978.439799768516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45978.439799768516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45978.439799768516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45978.439799768516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45978.439799768516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45978.439799768516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45978.439799768516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45978.439799768516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45978.439799768516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45978.439799768516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45978.439799768516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45978.439799768516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45978.439799768516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45978.439799768516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45978.439799768516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45978.439799768516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45978.439799768516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45978.439799768516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45978.439799768516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45978.439799768516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45978.439799768516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45978.439799768516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45978.439799768516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45978.439799768516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45978.439799768516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45978.439799768516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45978.439799768516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45978.439799768516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45978.439799768516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45978.439799768516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45978.439799768516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45978.439799768516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45978.439799768516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45978.439799768516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45978.439799768516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45978.439799768516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45978.439799768516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45978.439799768516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45978.439799768516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45978.439799768516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45978.439799768516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45978.439799768516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45978.439799768516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45978.439799768516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45978.439799768516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45978.439799768516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45978.439799768516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45978.439799768516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45978.439799768516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45978.439799768516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45978.439799768516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45978.439799768516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45978.439799768516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45978.439799768516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45978.439799768516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45978.439799768516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45978.439799768516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45978.439799768516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45978.439799768516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45978.439799768516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45978.439799768516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45978.439799768516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45978.439799768516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45978.439799768516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45978.439799768516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45978.439799768516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45978.439799768516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45978.439799768516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45978.439799768516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45978.439799768516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45978.439799768516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45978.439799768516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45978.439799768516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45978.439799768516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45978.439799768516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45978.439799768516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45978.439799768516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45978.439799768516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45978.439799768516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45978.439799768516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45978.439799768516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45978.439799768516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45978.439799768516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45978.439799768516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45978.439799768516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45978.439799768516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45978.439799768516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45978.439799768516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45978.439799768516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45978.439799768516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45978.439799768516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45978.439799768516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45978.439799768516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45978.439799768516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45978.439799768516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45978.439799768516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45978.439799768516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45978.439799768516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45978.439799768516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45978.439799768516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45978.439799768516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45978.439799768516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45978.439799768516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45978.439799768516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45978.439799768516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45978.439799768516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45978.439799768516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45978.439799768516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45978.439799768516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45978.439799768516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45978.439799768516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45978.439799768516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45978.439799768516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45978.439799768516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45978.439799768516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45978.439799768516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45978.439799768516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45978.439799768516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45978.439799768516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45978.439799768516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45978.439799768516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45978.439799768516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45978.439799768516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45978.439799768516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45978.439799768516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45978.439799768516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45978.439799768516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45978.439799768516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45978.439799768516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45978.439799768516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45978.439799768516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45978.439799768516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45978.439799768516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45978.439799768516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45978.439799768516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45978.439799768516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45978.439799768516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45978.439799768516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45978.439799768516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45978.439799768516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45978.439799768516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45978.439799768516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45978.439799768516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45978.439799768516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45978.439799768516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45978.439799768516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45978.439799768516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45978.439799768516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45978.439799768516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45978.439799768516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45978.439799768516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45978.439799768516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45978.439799768516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45978.439799768516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45978.439799768516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45978.439799768516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45978.439799768516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45978.439799768516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45978.439799768516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45978.439799768516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45978.439799768516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45978.439799768516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45978.439799768516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45978.439799768516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45978.439799768516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45978.439799768516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45978.439799768516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45978.439799768516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45978.439799768516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45978.439799768516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45978.439799768516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45978.439799768516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45978.439799768516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45978.439799768516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45978.439799768516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45978.439799768516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45978.439799768516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45978.439799768516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45978.439799768516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45978.439799768516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45978.439799768516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45978.439799768516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45978.439799768516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45978.439799768516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45978.439799768516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45978.439799768516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45978.439799768516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45978.439799768516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45978.439799768516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45978.439799768516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45978.439799768516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45978.439799768516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45978.439799768516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45978.439799768516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45978.439799768516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45978.439799768516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45978.439799768516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45978.439799768516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45978.439799768516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45978.439799768516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45978.439799768516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45978.439799768516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45978.439799768516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45978.439799768516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45978.439799768516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45978.439799768516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45978.439799768516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45978.439799768516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45978.439799768516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45978.439799768516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45978.439799768516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45978.439799768516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45978.439799768516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45978.439799768516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45978.439799768516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45978.439799768516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45978.439799768516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45978.439799768516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45978.439799768516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45978.439799768516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45978.439799768516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45978.439799768516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45978.439799768516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45978.439799768516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45978.439799768516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45978.439799768516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45978.439799768516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45978.439799768516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45978.439799768516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45978.439799768516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45978.439799768516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45978.439799768516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45978.439799768516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45978.439799768516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45978.439799768516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45978.439799768516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45978.439799768516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45978.439799768516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45978.439799768516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45978.439799768516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45978.439799768516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45978.439799768516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45978.439799768516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45978.439799768516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45978.439799768516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45978.439799768516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45978.439799768516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45978.439799768516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45978.439799768516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45978.439799768516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45978.439799768516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45978.439799768516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45978.439799768516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45978.439799768516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45978.439799768516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45978.439799768516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45978.439799768516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45978.439799768516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45978.439799768516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45978.439799768516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45978.439799768516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45978.439799768516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45978.439799768516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45978.439799768516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45978.439799768516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45978.439799768516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45978.439799768516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45978.439799768516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45978.439799768516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45978.439799768516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45978.439799768516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45978.439799768516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45978.439799768516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45978.439799768516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45978.439799768516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45978.439799768516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45978.439799768516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45978.439799768516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45978.439799768516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45978.439799768516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45978.439799768516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45978.439799768516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45978.439799768516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45978.439799768516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45978.439799768516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45978.439799768516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45978.439799768516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45978.439799768516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45978.439799768516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45978.439799768516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45978.439799768516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45978.439799768516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45978.439799768516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45978.439799768516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45978.439799768516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45978.439799768516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45978.439799768516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45978.439799768516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45978.439799768516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45978.439799768516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45978.439799768516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45978.439799768516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45978.439799768516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45978.439799768516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45978.439799768516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45978.439799768516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45978.439799768516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45978.439799768516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45978.439799768516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45978.439799768516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45978.439799768516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45978.439799768516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45978.439799768516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45978.439799768516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45978.439799768516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45978.439799768516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45978.439799768516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45978.439799768516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45978.439799768516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45978.439799768516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45978.439799768516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45978.439799768516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45978.439799768516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45978.439799768516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45978.439799768516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45978.439799768516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45978.439799768516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45978.439799768516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45978.439799768516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45978.439799768516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45978.439799768516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45978.439799768516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45978.439799768516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45978.439799768516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45978.439799768516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45978.439799768516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45978.439799768516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45978.439799768516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45978.439799768516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45978.439799768516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45978.439799768516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45978.439799768516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45978.439799768516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45978.439799768516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45978.439799768516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45978.439799768516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45978.439799768516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45978.439799768516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45978.439799768516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45978.439799768516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45978.439799768516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45978.439799768516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45978.439799768516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45978.439799768516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45978.439799768516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45978.439799768516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45978.439799768516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45978.439799768516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45978.439799768516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45978.439799768516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45978.439799768516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45978.439799768516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45978.439799768516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45978.439799768516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45978.439799768516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45978.439799768516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45978.439799768516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45978.439799768516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45978.439799768516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45978.439799768516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45978.439799768516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45978.439799768516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45978.439799768516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45978.439799768516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45978.439799768516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45978.439799768516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45978.439799768516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45978.439799768516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45978.439799768516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45978.439799768516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45978.439799768516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45978.439799768516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45978.439799768516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45978.439799768516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45978.439799768516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45978.439799768516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45978.439799768516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45978.439799768516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45978.439799768516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45978.439799768516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45978.439799768516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45978.439799768516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45978.439799768516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45978.439799768516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45978.439799768516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45978.439799768516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45978.439799768516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45978.439799768516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45978.439799768516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45978.439799768516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45978.439799768516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45978.439799768516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45978.439799768516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45978.439799768516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45978.439799768516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45978.439799768516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45978.439799768516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45978.439799768516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45978.439799768516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45978.439799768516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45978.439799768516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45978.439799768516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45978.439799768516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45978.439799768516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45978.439799768516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45978.439799768516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45978.439799768516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45978.439799768516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45978.439799768516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45978.439799768516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45978.439799768516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45978.439799768516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45978.439799768516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45978.439799768516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45978.439799768516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45978.439799768516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45978.439799768516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45978.439799768516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45978.439799768516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45978.439799768516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45978.439799768516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45978.439799768516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45978.439799768516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45978.439799768516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45978.439799768516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45978.439799768516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45978.439799768516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45978.439799768516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45978.439799768516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45978.439799768516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45978.439799768516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45978.439799768516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45978.439799768516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45978.439799768516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45978.439799768516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45978.439799768516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45978.439799768516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45978.439799768516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45978.439799768516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45978.439799768516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45978.439799768516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45978.439799768516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45978.439799768516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45978.439799768516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45978.439799768516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45978.439799768516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45978.439799768516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45978.439799768516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45978.439799768516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45978.439799768516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45978.439799768516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45978.439799768516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45978.439799768516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45978.439799768516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45978.439799768516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45978.439799768516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45978.439799768516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45978.439799768516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45978.439799768516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45978.439799768516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45978.439799768516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45978.439799768516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45978.439799768516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45978.439799768516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45978.439799768516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45978.439799768516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45978.439799768516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45978.439799768516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45978.439799768516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45978.439799768516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45978.439799768516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45978.439799768516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45978.439799768516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45978.439799768516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45978.439799768516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45978.439799768516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45978.439799768516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45978.439799768516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45978.439799768516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45978.439799768516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45978.439799768516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45978.439799768516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45978.439799768516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45978.439799768516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45978.439799768516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45978.439799768516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45978.439799768516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45978.439799768516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45978.439799768516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45978.439799768516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45978.439799768516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45978.439799768516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45978.439799768516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45978.439799768516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45978.439799768516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45978.439799768516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45978.439799768516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45978.439799768516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45978.439799768516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45978.439799768516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45978.439799768516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45978.439799768516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45978.439799768516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45978.439799768516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45978.439799768516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45978.439799768516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45978.439799768516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45978.439799768516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45978.439799768516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45978.439799768516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45978.439799768516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45978.439799768516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45978.439799768516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45978.439799768516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45978.439799768516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45978.439799768516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45978.439799768516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45978.439799768516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45978.439799768516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45978.439799768516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45978.439799768516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45978.439799768516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45978.439799768516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45978.439799768516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45978.439799768516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45978.439799768516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45978.439799768516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45978.439799768516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45978.439799768516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45978.439799768516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45978.439799768516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45978.439799768516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45978.439799768516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45978.439799768516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45978.439799768516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45978.439799768516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45978.439799768516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45978.439799768516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45978.439799768516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45978.439799768516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45978.439799768516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45978.439799768516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45978.439799768516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45978.439799768516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45978.439799768516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45978.439799768516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45978.439799768516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45978.439799768516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45978.439799768516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45978.439799768516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45978.439799768516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45978.439799768516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45978.439799768516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45978.439799768516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45978.439799768516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45978.439799768516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45978.439799768516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45978.439799768516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45978.439799768516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45978.439799768516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45978.439799768516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45978.439799768516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45978.439799768516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45978.439799768516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45978.439799768516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45978.439799768516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45978.439799768516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45978.439799768516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45978.439799768516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45978.439799768516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45978.439799768516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45978.439799768516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45978.439799768516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45978.439799768516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45978.439799768516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45978.439799768516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45978.439799768516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45978.439799768516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45978.439799768516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45978.439799768516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45978.439799768516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45978.439799768516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45978.439799768516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45978.439799768516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45978.439799768516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45978.439799768516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45978.439799768516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45978.439799768516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45978.439799768516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45978.439799768516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45978.439799768516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45978.439799768516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45978.439799768516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45978.439799768516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45978.439799768516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45978.439799768516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45978.439799768516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45978.439799768516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45978.439799768516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45978.439799768516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45978.439799768516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45978.439799768516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45978.439799768516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45978.439799768516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45978.439799768516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45978.439799768516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45978.439799768516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45978.439799768516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45978.439799768516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45978.439799768516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45978.439799768516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45978.439799768516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45978.439799768516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45978.439799768516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45978.439799768516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45978.439799768516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45978.439799768516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45978.439799768516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45978.439799768516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45978.439799768516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45978.439799768516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45978.439799768516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45978.439799768516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45978.439799768516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45978.439799768516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45978.439799768516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45978.439799768516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45978.439799768516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45978.439799768516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45978.439799768516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45978.439799768516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45978.439799768516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45978.439799768516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45978.439799768516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45978.439799768516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45978.439799768516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45978.439799768516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45978.439799768516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45978.439799768516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45978.439799768516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45978.439799768516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45978.439799768516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45978.439799768516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45978.439799768516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45978.439799768516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45978.439799768516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45978.439799768516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45978.439799768516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45978.439799768516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45978.439799768516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45978.439799768516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45978.439799768516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45978.439799768516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45978.439799768516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45978.439799768516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45978.439799768516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45978.439799768516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45978.439799768516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45978.439799768516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45978.439799768516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45978.439799768516</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ca="1">IFERROR(NOW()-F2,"")</f>
        <v>274.95908159721876</v>
      </c>
      <c r="H2" s="96">
        <v>45703.474768518521</v>
      </c>
      <c r="I2" s="96" t="str">
        <f>IFERROR(VLOOKUP(D2,DB!A:F,6,0),"")</f>
        <v>SCECO</v>
      </c>
      <c r="J2" s="96" t="str">
        <f>IFERROR(VLOOKUP(D2,DB!A:G,7,0),"")</f>
        <v>Dead</v>
      </c>
      <c r="K2" s="98" t="s">
        <v>39120</v>
      </c>
      <c r="L2" s="92" t="str">
        <f>IFERROR(VLOOKUP(D2,DB!A:I,9,0),"")</f>
        <v>Latis</v>
      </c>
    </row>
    <row r="3" spans="1:16" ht="15" customHeight="1">
      <c r="A3" s="116" t="s">
        <v>39121</v>
      </c>
      <c r="B3" s="116" t="str">
        <f>IFERROR(VLOOKUP(D3,DB!A:K,11,0),"")</f>
        <v>R4</v>
      </c>
      <c r="C3" s="94">
        <v>1</v>
      </c>
      <c r="D3" s="92" t="s">
        <v>29396</v>
      </c>
      <c r="E3" s="95" t="s">
        <v>39021</v>
      </c>
      <c r="F3" s="96">
        <v>45978.393796296295</v>
      </c>
      <c r="G3" s="97">
        <f ca="1">IFERROR(NOW()-F3,"")</f>
        <v>4.6002893519471399E-2</v>
      </c>
      <c r="H3" s="96">
        <v>45978.365300925929</v>
      </c>
      <c r="I3" s="116" t="str">
        <f>IFERROR(VLOOKUP(D3,DB!A:F,6,0),"")</f>
        <v>SCECO</v>
      </c>
      <c r="J3" s="116" t="str">
        <f>IFERROR(VLOOKUP(D3,DB!A:G,7,0),"")</f>
        <v>Vandalized</v>
      </c>
      <c r="K3" s="98" t="s">
        <v>39122</v>
      </c>
      <c r="L3" s="92" t="str">
        <f>IFERROR(VLOOKUP(D3,DB!A:I,9,0),"")</f>
        <v>Latis</v>
      </c>
    </row>
    <row r="4" spans="1:16" ht="15" customHeight="1">
      <c r="A4" s="116" t="s">
        <v>39123</v>
      </c>
      <c r="B4" s="116" t="str">
        <f>IFERROR(VLOOKUP(D4,DB!A:K,11,0),"")</f>
        <v>R4</v>
      </c>
      <c r="C4" s="94">
        <v>1</v>
      </c>
      <c r="D4" s="92" t="s">
        <v>37392</v>
      </c>
      <c r="E4" s="95" t="s">
        <v>39021</v>
      </c>
      <c r="F4" s="96">
        <v>45978.3828587963</v>
      </c>
      <c r="G4" s="97">
        <f ca="1">IFERROR(NOW()-F4,"")</f>
        <v>5.6940393515105825E-2</v>
      </c>
      <c r="H4" s="96">
        <v>45978.377002314817</v>
      </c>
      <c r="I4" s="116" t="str">
        <f>IFERROR(VLOOKUP(D4,DB!A:F,6,0),"")</f>
        <v>SCECO</v>
      </c>
      <c r="J4" s="116" t="str">
        <f>IFERROR(VLOOKUP(D4,DB!A:G,7,0),"")</f>
        <v>Vandalized</v>
      </c>
      <c r="K4" s="98" t="s">
        <v>39124</v>
      </c>
      <c r="L4" s="92" t="str">
        <f>IFERROR(VLOOKUP(D4,DB!A:I,9,0),"")</f>
        <v>Latis</v>
      </c>
    </row>
    <row r="5" spans="1:16" ht="15" customHeight="1">
      <c r="A5" s="116" t="s">
        <v>39125</v>
      </c>
      <c r="B5" s="116" t="str">
        <f>IFERROR(VLOOKUP(D5,DB!A:K,11,0),"")</f>
        <v>R4</v>
      </c>
      <c r="C5" s="94">
        <v>1</v>
      </c>
      <c r="D5" s="92" t="s">
        <v>30331</v>
      </c>
      <c r="E5" s="95" t="s">
        <v>39021</v>
      </c>
      <c r="F5" s="96"/>
      <c r="G5" s="97">
        <f ca="1">IFERROR(NOW()-F5,"")</f>
        <v>45978.439799768516</v>
      </c>
      <c r="H5" s="96">
        <v>45978.421759259261</v>
      </c>
      <c r="I5" s="116" t="str">
        <f>IFERROR(VLOOKUP(D5,DB!A:F,6,0),"")</f>
        <v>SCECO</v>
      </c>
      <c r="J5" s="116" t="str">
        <f>IFERROR(VLOOKUP(D5,DB!A:G,7,0),"")</f>
        <v>Dead</v>
      </c>
      <c r="K5" s="98" t="s">
        <v>39126</v>
      </c>
      <c r="L5" s="92" t="str">
        <f>IFERROR(VLOOKUP(D5,DB!A:I,9,0),"")</f>
        <v>Latis</v>
      </c>
    </row>
    <row r="6" spans="1:16" ht="15" customHeight="1">
      <c r="A6" s="116"/>
      <c r="B6" s="116" t="str">
        <f>IFERROR(VLOOKUP(D6,DB!A:K,11,0),"")</f>
        <v/>
      </c>
      <c r="C6" s="94"/>
      <c r="D6" s="92"/>
      <c r="E6" s="95"/>
      <c r="F6" s="96"/>
      <c r="G6" s="97">
        <f ca="1">IFERROR(NOW()-F6,"")</f>
        <v>45978.439799768516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45978.439799768516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45978.439799768516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45978.439799768516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45978.439799768516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45978.439799768516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45978.439799768516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45978.439799768516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45978.439799768516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45978.439799768516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45978.439799768516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45978.439799768516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45978.439799768516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45978.439799768516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45978.439799768516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45978.439799768516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45978.439799768516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45978.439799768516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45978.439799768516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45978.439799768516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45978.439799768516</v>
      </c>
      <c r="H26" s="96"/>
      <c r="I26" s="116" t="str">
        <f>IFERROR(VLOOKUP(D26,DB!A:F,6,0),"")</f>
        <v/>
      </c>
      <c r="J26" s="116" t="str">
        <f>IFERROR(VLOOKUP(D26,DB!A:G,7,0),"")</f>
        <v/>
      </c>
      <c r="K26" s="98"/>
      <c r="L26" s="92" t="str">
        <f>IFERROR(VLOOKUP(D26,DB!A:I,9,0),"")</f>
        <v/>
      </c>
    </row>
    <row r="27" spans="1:12" ht="15" customHeight="1">
      <c r="A27" s="116"/>
      <c r="B27" s="116" t="str">
        <f>IFERROR(VLOOKUP(D27,DB!A:K,11,0),"")</f>
        <v>R4</v>
      </c>
      <c r="C27" s="94"/>
      <c r="D27" s="140" t="s">
        <v>30331</v>
      </c>
      <c r="E27" s="95"/>
      <c r="F27" s="96"/>
      <c r="G27" s="97">
        <f ca="1">IFERROR(NOW()-F27,"")</f>
        <v>45978.439799768516</v>
      </c>
      <c r="H27" s="96"/>
      <c r="I27" s="116" t="str">
        <f>IFERROR(VLOOKUP(D27,DB!A:F,6,0),"")</f>
        <v>SCECO</v>
      </c>
      <c r="J27" s="116" t="str">
        <f>IFERROR(VLOOKUP(D27,DB!A:G,7,0),"")</f>
        <v>Dead</v>
      </c>
      <c r="K27" s="98"/>
      <c r="L27" s="92" t="str">
        <f>IFERROR(VLOOKUP(D27,DB!A:I,9,0),"")</f>
        <v>Latis</v>
      </c>
    </row>
    <row r="28" spans="1:12" ht="15" customHeight="1">
      <c r="A28" s="116"/>
      <c r="B28" s="116" t="str">
        <f>IFERROR(VLOOKUP(D28,DB!A:K,11,0),"")</f>
        <v/>
      </c>
      <c r="C28" s="94"/>
      <c r="D28" s="92"/>
      <c r="E28" s="95"/>
      <c r="F28" s="96"/>
      <c r="G28" s="97">
        <f ca="1">IFERROR(NOW()-F28,"")</f>
        <v>45978.439799768516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45978.439799768516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45978.439799768516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45978.439799768516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45978.439799768516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45978.439799768516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45978.439799768516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45978.439799768516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45978.439799768516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45978.439799768516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45978.439799768516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45978.439799768516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45978.439799768516</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2"/>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39127</v>
      </c>
      <c r="B2" s="37" t="str">
        <f>IFERROR(VLOOKUP(D2,DB!A:K,11,0),"")</f>
        <v>R5</v>
      </c>
      <c r="C2" s="37">
        <v>3</v>
      </c>
      <c r="D2" s="107" t="s">
        <v>36011</v>
      </c>
      <c r="E2" s="37" t="s">
        <v>39021</v>
      </c>
      <c r="F2" s="38">
        <v>45891.832060185188</v>
      </c>
      <c r="G2" s="109">
        <f ca="1">IFERROR(NOW()-F2,"")</f>
        <v>86.607739583327202</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39102</v>
      </c>
      <c r="F3" s="38">
        <v>45926.188877314817</v>
      </c>
      <c r="G3" s="109">
        <f t="shared" ref="G3" ca="1" si="0">IFERROR(NOW()-F3,"")</f>
        <v>52.250922453698877</v>
      </c>
      <c r="H3" s="38">
        <v>45926.158159722225</v>
      </c>
      <c r="I3" s="37" t="str">
        <f>IFERROR(VLOOKUP(D3,DB!A:F,6,0),"")</f>
        <v>SCECO</v>
      </c>
      <c r="J3" s="37" t="str">
        <f>IFERROR(VLOOKUP(D3,DB!A:G,7,0),"")</f>
        <v>Good</v>
      </c>
      <c r="K3" s="37" t="s">
        <v>39130</v>
      </c>
      <c r="L3" s="37" t="str">
        <f>IFERROR(VLOOKUP(D3,DB!A:I,9,0),"")</f>
        <v>Latis</v>
      </c>
      <c r="M3" s="106"/>
    </row>
    <row r="4" spans="1:13" ht="48" customHeight="1">
      <c r="A4" s="110" t="s">
        <v>39131</v>
      </c>
      <c r="B4" s="110" t="str">
        <f>IFERROR(VLOOKUP(D4,DB!A:K,11,0),"")</f>
        <v>R5</v>
      </c>
      <c r="C4" s="110">
        <v>1</v>
      </c>
      <c r="D4" s="110" t="s">
        <v>34758</v>
      </c>
      <c r="E4" s="110" t="s">
        <v>39102</v>
      </c>
      <c r="F4" s="111">
        <v>45948.661111111112</v>
      </c>
      <c r="G4" s="112">
        <f t="shared" ref="G4" ca="1" si="1">IFERROR(NOW()-F4,"")</f>
        <v>29.778688657403109</v>
      </c>
      <c r="H4" s="111">
        <v>45948.661111111112</v>
      </c>
      <c r="I4" s="110" t="str">
        <f>IFERROR(VLOOKUP(D4,DB!A:F,6,0),"")</f>
        <v>SCECO</v>
      </c>
      <c r="J4" s="110" t="str">
        <f>IFERROR(VLOOKUP(D4,DB!A:G,7,0),"")</f>
        <v>Dead</v>
      </c>
      <c r="K4" s="110" t="s">
        <v>39132</v>
      </c>
      <c r="L4" s="110" t="str">
        <f>IFERROR(VLOOKUP(D4,DB!A:I,9,0),"")</f>
        <v>Latis</v>
      </c>
    </row>
    <row r="5" spans="1:13">
      <c r="A5" s="110" t="s">
        <v>39133</v>
      </c>
      <c r="B5" s="110" t="str">
        <f>IFERROR(VLOOKUP(D5,DB!A:K,11,0),"")</f>
        <v>R5</v>
      </c>
      <c r="C5" s="110">
        <v>1</v>
      </c>
      <c r="D5" s="110" t="s">
        <v>33371</v>
      </c>
      <c r="E5" s="110" t="s">
        <v>39021</v>
      </c>
      <c r="F5" s="139">
        <v>45977.514803240738</v>
      </c>
      <c r="G5" s="112">
        <f t="shared" ref="G5:G15" ca="1" si="2">IFERROR(NOW()-F5,"")</f>
        <v>0.9249965277776937</v>
      </c>
      <c r="H5" s="139">
        <v>45977.468807870369</v>
      </c>
      <c r="I5" s="110" t="str">
        <f>IFERROR(VLOOKUP(D5,DB!A:F,6,0),"")</f>
        <v>SCECO</v>
      </c>
      <c r="J5" s="110" t="str">
        <f>IFERROR(VLOOKUP(D5,DB!A:G,7,0),"")</f>
        <v>Weak</v>
      </c>
      <c r="K5" s="110" t="s">
        <v>39134</v>
      </c>
      <c r="L5" s="110" t="str">
        <f>IFERROR(VLOOKUP(D5,DB!A:I,9,0),"")</f>
        <v>Latis</v>
      </c>
    </row>
    <row r="6" spans="1:13">
      <c r="A6" s="110" t="s">
        <v>39135</v>
      </c>
      <c r="B6" s="110" t="str">
        <f>IFERROR(VLOOKUP(D6,DB!A:K,11,0),"")</f>
        <v>R5</v>
      </c>
      <c r="C6" s="110">
        <v>1</v>
      </c>
      <c r="D6" s="110" t="s">
        <v>38377</v>
      </c>
      <c r="E6" s="110" t="s">
        <v>39021</v>
      </c>
      <c r="F6" s="139">
        <v>45978.406481481485</v>
      </c>
      <c r="G6" s="112">
        <f t="shared" ca="1" si="2"/>
        <v>3.3318287030851934E-2</v>
      </c>
      <c r="H6" s="139">
        <v>45978.400682870371</v>
      </c>
      <c r="I6" s="110" t="str">
        <f>IFERROR(VLOOKUP(D6,DB!A:F,6,0),"")</f>
        <v>Generator-SG</v>
      </c>
      <c r="J6" s="110" t="str">
        <f>IFERROR(VLOOKUP(D6,DB!A:G,7,0),"")</f>
        <v>Haj Removal</v>
      </c>
      <c r="K6" s="110" t="s">
        <v>39136</v>
      </c>
      <c r="L6" s="110" t="str">
        <f>IFERROR(VLOOKUP(D6,DB!A:I,9,0),"")</f>
        <v>Latis</v>
      </c>
    </row>
    <row r="7" spans="1:13">
      <c r="A7" s="110" t="s">
        <v>39137</v>
      </c>
      <c r="B7" s="110" t="str">
        <f>IFERROR(VLOOKUP(D7,DB!A:K,11,0),"")</f>
        <v>R5</v>
      </c>
      <c r="C7" s="110">
        <v>3</v>
      </c>
      <c r="D7" s="110" t="s">
        <v>33508</v>
      </c>
      <c r="E7" s="110" t="s">
        <v>39021</v>
      </c>
      <c r="F7" s="139">
        <v>45978.354155092595</v>
      </c>
      <c r="G7" s="112">
        <f ca="1">IFERROR(NOW()-F7,"")</f>
        <v>8.5644097220210824E-2</v>
      </c>
      <c r="H7" s="139">
        <v>45978.346597222226</v>
      </c>
      <c r="I7" s="110" t="str">
        <f>IFERROR(VLOOKUP(D7,DB!A:F,6,0),"")</f>
        <v>SCECO</v>
      </c>
      <c r="J7" s="110" t="str">
        <f>IFERROR(VLOOKUP(D7,DB!A:G,7,0),"")</f>
        <v>Vandalized</v>
      </c>
      <c r="K7" s="110" t="s">
        <v>39138</v>
      </c>
      <c r="L7" s="110" t="str">
        <f>IFERROR(VLOOKUP(D7,DB!A:I,9,0),"")</f>
        <v>Latis</v>
      </c>
    </row>
    <row r="8" spans="1:13">
      <c r="A8" s="110"/>
      <c r="B8" s="110" t="str">
        <f>IFERROR(VLOOKUP(D8,DB!A:K,11,0),"")</f>
        <v/>
      </c>
      <c r="C8" s="110"/>
      <c r="D8" s="110"/>
      <c r="E8" s="110"/>
      <c r="F8" s="110"/>
      <c r="G8" s="112">
        <f t="shared" ca="1" si="2"/>
        <v>45978.439799768516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45978.439799768516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45978.439799768516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45978.439799768516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45978.439799768516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45978.439799768516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45978.439799768516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45978.439799768516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ref="G16:G79" ca="1" si="3">IFERROR(NOW()-F16,"")</f>
        <v>45978.439799768516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45978.439799768516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45978.439799768516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45978.439799768516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45978.439799768516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45978.439799768516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45978.439799768516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45978.439799768516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45978.439799768516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45978.439799768516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45978.439799768516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45978.439799768516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45978.439799768516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45978.439799768516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45978.439799768516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45978.439799768516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45978.439799768516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45978.439799768516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45978.439799768516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45978.439799768516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45978.439799768516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45978.439799768516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45978.439799768516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45978.439799768516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45978.439799768516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45978.439799768516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45978.439799768516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45978.439799768516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45978.439799768516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45978.439799768516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45978.439799768516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45978.439799768516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45978.439799768516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45978.439799768516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45978.439799768516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45978.439799768516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45978.439799768516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45978.439799768516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45978.439799768516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45978.439799768516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45978.439799768516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45978.439799768516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45978.439799768516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45978.439799768516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45978.439799768516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45978.439799768516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45978.439799768516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45978.439799768516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45978.439799768516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45978.439799768516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45978.439799768516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45978.439799768516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45978.439799768516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45978.439799768516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45978.439799768516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45978.439799768516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45978.439799768516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45978.439799768516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45978.439799768516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45978.439799768516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45978.439799768516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45978.439799768516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45978.439799768516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45978.439799768516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ref="G80:G143" ca="1" si="4">IFERROR(NOW()-F80,"")</f>
        <v>45978.439799768516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45978.439799768516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45978.439799768516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45978.439799768516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45978.439799768516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45978.439799768516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45978.439799768516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45978.439799768516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45978.439799768516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45978.439799768516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45978.439799768516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45978.439799768516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45978.439799768516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45978.439799768516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45978.439799768516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45978.439799768516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45978.439799768516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45978.439799768516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45978.439799768516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45978.439799768516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45978.439799768516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45978.439799768516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45978.439799768516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45978.439799768516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45978.439799768516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45978.439799768516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45978.439799768516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45978.439799768516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45978.439799768516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45978.439799768516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45978.439799768516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45978.439799768516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45978.439799768516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45978.439799768516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45978.439799768516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45978.439799768516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45978.439799768516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45978.439799768516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45978.439799768516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45978.439799768516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45978.439799768516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45978.439799768516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45978.439799768516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45978.439799768516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45978.439799768516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45978.439799768516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45978.439799768516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45978.439799768516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45978.439799768516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45978.439799768516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45978.439799768516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45978.439799768516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45978.439799768516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45978.439799768516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45978.439799768516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45978.439799768516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45978.439799768516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45978.439799768516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45978.439799768516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45978.439799768516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45978.439799768516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45978.439799768516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45978.439799768516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45978.439799768516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ref="G144:G207" ca="1" si="5">IFERROR(NOW()-F144,"")</f>
        <v>45978.439799768516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45978.439799768516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45978.439799768516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45978.439799768516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45978.439799768516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45978.439799768516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45978.439799768516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45978.439799768516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45978.439799768516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45978.439799768516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45978.439799768516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45978.439799768516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45978.439799768516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45978.439799768516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45978.439799768516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45978.439799768516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45978.439799768516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45978.439799768516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45978.439799768516</v>
      </c>
      <c r="H162" s="110"/>
      <c r="I162" s="110" t="str">
        <f>IFERROR(VLOOKUP(D162,DB!A:F,6,0),"")</f>
        <v/>
      </c>
      <c r="J162" s="110" t="str">
        <f>IFERROR(VLOOKUP(D162,DB!A:G,7,0),"")</f>
        <v/>
      </c>
      <c r="K162" s="110"/>
      <c r="L162" s="110" t="str">
        <f>IFERROR(VLOOKUP(D162,DB!A:I,9,0),"")</f>
        <v/>
      </c>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39139</v>
      </c>
      <c r="B2" s="122" t="str">
        <f>IFERROR(VLOOKUP(D2,DB!A:K,11,0),"")</f>
        <v>R6</v>
      </c>
      <c r="C2" s="123">
        <v>1</v>
      </c>
      <c r="D2" s="122" t="s">
        <v>30938</v>
      </c>
      <c r="E2" s="110" t="s">
        <v>39021</v>
      </c>
      <c r="F2" s="124">
        <v>45977.926087962966</v>
      </c>
      <c r="G2" s="105">
        <f t="shared" ref="G2:G58" ca="1" si="0">IFERROR(NOW()-F2,"-")</f>
        <v>0.51371180554997409</v>
      </c>
      <c r="H2" s="124">
        <v>45978.034363425926</v>
      </c>
      <c r="I2" s="122" t="str">
        <f>IFERROR(VLOOKUP(D2,DB!A:F,6,0),"")</f>
        <v>SCECO</v>
      </c>
      <c r="J2" s="122" t="str">
        <f>IFERROR(VLOOKUP(D2,DB!A:G,7,0),"")</f>
        <v>Dead</v>
      </c>
      <c r="K2" s="125" t="s">
        <v>39140</v>
      </c>
      <c r="L2" s="126" t="str">
        <f>IFERROR(VLOOKUP(D2,DB!A:I,9,0),"")</f>
        <v>Latis</v>
      </c>
    </row>
    <row r="3" spans="1:16382" ht="31.5" customHeight="1">
      <c r="A3" s="121" t="s">
        <v>39141</v>
      </c>
      <c r="B3" s="122" t="str">
        <f>IFERROR(VLOOKUP(D3,DB!A:K,11,0),"")</f>
        <v>R6</v>
      </c>
      <c r="C3" s="123">
        <v>3</v>
      </c>
      <c r="D3" s="122" t="s">
        <v>30992</v>
      </c>
      <c r="E3" s="110" t="s">
        <v>39102</v>
      </c>
      <c r="F3" s="124">
        <v>45978.369895833333</v>
      </c>
      <c r="G3" s="105">
        <f t="shared" ca="1" si="0"/>
        <v>6.9903935182082932E-2</v>
      </c>
      <c r="H3" s="124">
        <v>45978.362303240741</v>
      </c>
      <c r="I3" s="122" t="str">
        <f>IFERROR(VLOOKUP(D3,DB!A:F,6,0),"")</f>
        <v>Generator-SG</v>
      </c>
      <c r="J3" s="122" t="str">
        <f>IFERROR(VLOOKUP(D3,DB!A:G,7,0),"")</f>
        <v>Dead</v>
      </c>
      <c r="K3" s="125" t="s">
        <v>39142</v>
      </c>
      <c r="L3" s="126" t="str">
        <f>IFERROR(VLOOKUP(D3,DB!A:I,9,0),"")</f>
        <v>Latis</v>
      </c>
    </row>
    <row r="4" spans="1:16382" ht="31.5" customHeight="1">
      <c r="A4" s="121"/>
      <c r="B4" s="122" t="str">
        <f>IFERROR(VLOOKUP(D4,DB!A:K,11,0),"")</f>
        <v/>
      </c>
      <c r="C4" s="123"/>
      <c r="D4" s="122"/>
      <c r="E4" s="110"/>
      <c r="F4" s="124"/>
      <c r="G4" s="105">
        <f t="shared" ca="1" si="0"/>
        <v>45978.439799768516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45978.439799768516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45978.439799768516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45978.439799768516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45978.439799768516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45978.439799768516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45978.439799768516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45978.439799768516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45978.439799768516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45978.439799768516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45978.439799768516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45978.439799768516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45978.439799768516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45978.439799768516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45978.439799768516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45978.439799768516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45978.439799768516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45978.439799768516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45978.439799768516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45978.439799768516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45978.439799768516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45978.439799768516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45978.439799768516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45978.439799768516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45978.439799768516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45978.439799768516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45978.439799768516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45978.439799768516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45978.439799768516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45978.439799768516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45978.439799768516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45978.439799768516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45978.439799768516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45978.439799768516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45978.439799768516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45978.439799768516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45978.439799768516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45978.439799768516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45978.439799768516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45978.439799768516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45978.439799768516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45978.439799768516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45978.439799768516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45978.439799768516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45978.439799768516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45978.439799768516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45978.439799768516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45978.439799768516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45978.439799768516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45978.439799768516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45978.439799768516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45978.439799768516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45978.439799768516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45978.439799768516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45978.439799768516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45978.439799768516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45978.439799768516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45978.439799768516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45978.439799768516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45978.439799768516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45978.439799768516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45978.439799768516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45978.439799768516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45978.439799768516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45978.439799768516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45978.439799768516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45978.439799768516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45978.439799768516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45978.439799768516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45978.439799768516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45978.439799768516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45978.439799768516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45978.439799768516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45978.439799768516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45978.439799768516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45978.439799768516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45978.439799768516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45978.439799768516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45978.439799768516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45978.439799768516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45978.439799768516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45978.439799768516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45978.439799768516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45978.439799768516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45978.439799768516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45978.439799768516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45978.439799768516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45978.439799768516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45978.439799768516</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