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48" documentId="120_S{2AC9BD13-BADA-5192-A53E-5A8FF88502F6}" xr6:coauthVersionLast="47" xr6:coauthVersionMax="47" xr10:uidLastSave="{0D2B391D-40A8-4A95-8719-CC87E2D3AF5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<sst xmlns="http://schemas.openxmlformats.org/spreadsheetml/2006/main" count="181539" uniqueCount="39148">
  <si>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</si>
  <si>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</si>
  <si>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</si>
  <si>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</si>
  <si>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</si>
  <si>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</si>
  <si>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</si>
  <si>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</si>
  <si>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</si>
  <si>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</si>
  <si>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</si>
  <si>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</si>
  <si>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</si>
  <si>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</si>
  <si>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</si>
  <si>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</si>
  <si>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</si>
  <si>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</si>
  <si>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</si>
  <si>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</si>
  <si>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</si>
  <si>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</si>
  <si>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</si>
  <si>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</si>
  <si>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</si>
  <si>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</si>
  <si>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</si>
  <si>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</si>
  <si>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</si>
  <si>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</si>
  <si>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</si>
  <si>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</si>
  <si>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</si>
  <si>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</si>
  <si>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</si>
  <si>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</si>
  <si>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</si>
  <si>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</si>
  <si>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</si>
  <si>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</si>
  <si>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</si>
  <si>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</si>
  <si>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</si>
  <si>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</si>
  <si>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</si>
  <si>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</si>
  <si>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</si>
  <si>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</si>
  <si>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</si>
  <si>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</si>
  <si>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</si>
  <si>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</si>
  <si>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</si>
  <si>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</si>
  <si>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</si>
  <si>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</si>
  <si>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</si>
  <si>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</si>
  <si>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</si>
  <si>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</si>
  <si>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</si>
  <si>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</si>
  <si>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</si>
  <si>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</si>
  <si>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</si>
  <si>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</si>
  <si>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</si>
  <si>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</si>
  <si>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</si>
  <si>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</si>
  <si>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</si>
  <si>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</si>
  <si>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</si>
  <si>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</si>
  <si>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</si>
  <si>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</si>
  <si>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</si>
  <si>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</si>
  <si>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</si>
  <si>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</si>
  <si>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</si>
  <si>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</si>
  <si>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</si>
  <si>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</si>
  <si>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</si>
  <si>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</si>
  <si>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</si>
  <si>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</si>
  <si>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</si>
  <si>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</si>
  <si>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</si>
  <si>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</si>
  <si>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</si>
  <si>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</si>
  <si>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</si>
  <si>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</si>
  <si>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</si>
  <si>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</si>
  <si>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</si>
  <si>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</si>
  <si>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</si>
  <si>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</si>
  <si>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</si>
  <si>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</si>
  <si>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</si>
  <si>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</si>
  <si>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</si>
  <si>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</si>
  <si>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</si>
  <si>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</si>
  <si>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</si>
  <si>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</si>
  <si>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</si>
  <si>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</si>
  <si>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</si>
  <si>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</si>
  <si>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</si>
  <si>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</si>
  <si>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</si>
  <si>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</si>
  <si>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</si>
  <si>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</si>
  <si>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</si>
  <si>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</si>
  <si>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</si>
  <si>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</si>
  <si>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</si>
  <si>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</si>
  <si>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</si>
  <si>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</si>
  <si>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</si>
  <si>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</si>
  <si>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</si>
  <si>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</si>
  <si>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</si>
  <si>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</si>
  <si>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</si>
  <si>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</si>
  <si>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</si>
  <si>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</si>
  <si>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</si>
  <si>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</si>
  <si>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</si>
  <si>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</si>
  <si>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</si>
  <si>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</si>
  <si>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</si>
  <si>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</si>
  <si>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</si>
  <si>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</si>
  <si>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</si>
  <si>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</si>
  <si>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</si>
  <si>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</si>
  <si>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</si>
  <si>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</si>
  <si>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</si>
  <si>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</si>
  <si>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</si>
  <si>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</si>
  <si>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</si>
  <si>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</si>
  <si>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</si>
  <si>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</si>
  <si>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</si>
  <si>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</si>
  <si>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</si>
  <si>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</si>
  <si>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</si>
  <si>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</si>
  <si>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</si>
  <si>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</si>
  <si>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</si>
  <si>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</si>
  <si>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</si>
  <si>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</si>
  <si>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</si>
  <si>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</si>
  <si>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</si>
  <si>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</si>
  <si>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</si>
  <si>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</si>
  <si>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</si>
  <si>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</si>
  <si>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</si>
  <si>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</si>
  <si>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</si>
  <si>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</si>
  <si>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</si>
  <si>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</si>
  <si>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</si>
  <si>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</si>
  <si>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</si>
  <si>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</si>
  <si>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</si>
  <si>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</si>
  <si>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</si>
  <si>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</si>
  <si>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</si>
  <si>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</si>
  <si>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</si>
  <si>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</si>
  <si>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</si>
  <si>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</si>
  <si>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</si>
  <si>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</si>
  <si>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</si>
  <si>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</si>
  <si>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</si>
  <si>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</si>
  <si>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</si>
  <si>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</si>
  <si>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</si>
  <si>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</si>
  <si>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</si>
  <si>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</si>
  <si>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</si>
  <si>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</si>
  <si>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</si>
  <si>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</si>
  <si>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</si>
  <si>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</si>
  <si>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</si>
  <si>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</si>
  <si>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</si>
  <si>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</si>
  <si>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</si>
  <si>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</si>
  <si>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</si>
  <si>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</si>
  <si>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</si>
  <si>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</si>
  <si>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</si>
  <si>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</si>
  <si>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</si>
  <si>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</si>
  <si>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</si>
  <si>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</si>
  <si>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</si>
  <si>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</si>
  <si>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</si>
  <si>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</si>
  <si>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</si>
  <si>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</si>
  <si>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</si>
  <si>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</si>
  <si>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</si>
  <si>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</si>
  <si>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</si>
  <si>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</si>
  <si>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</si>
  <si>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</si>
  <si>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</si>
  <si>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</si>
  <si>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</si>
  <si>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</si>
  <si>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</si>
  <si>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</si>
  <si>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</si>
  <si>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</si>
  <si>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</si>
  <si>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</si>
  <si>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</si>
  <si>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</si>
  <si>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</si>
  <si>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</si>
  <si>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</si>
  <si>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</si>
  <si>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</si>
  <si>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</si>
  <si>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</si>
  <si>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</si>
  <si>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</si>
  <si>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</si>
  <si>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</si>
  <si>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</si>
  <si>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</si>
  <si>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</si>
  <si>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</si>
  <si>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</si>
  <si>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</si>
  <si>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</si>
  <si>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</si>
  <si>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</si>
  <si>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</si>
  <si>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</si>
  <si>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</si>
  <si>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</si>
  <si>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</si>
  <si>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</si>
  <si>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</si>
  <si>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</si>
  <si>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</si>
  <si>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</si>
  <si>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</si>
  <si>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</si>
  <si>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</si>
  <si>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</si>
  <si>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</si>
  <si>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</si>
  <si>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</si>
  <si>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</si>
  <si>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</si>
  <si>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</si>
  <si>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</si>
  <si>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</si>
  <si>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</si>
  <si>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</si>
  <si>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</si>
  <si>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</si>
  <si>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</si>
  <si>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</si>
  <si>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</si>
  <si>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</si>
  <si>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</si>
  <si>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</si>
  <si>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</si>
  <si>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</si>
  <si>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</si>
  <si>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</si>
  <si>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</si>
  <si>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</si>
  <si>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</si>
  <si>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</si>
  <si>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</si>
  <si>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</si>
  <si>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</si>
  <si>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</si>
  <si>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</si>
  <si>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</si>
  <si>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</si>
  <si>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</si>
  <si>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</si>
  <si>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</si>
  <si>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</si>
  <si>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</si>
  <si>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</si>
  <si>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</si>
  <si>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</si>
  <si>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</si>
  <si>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</si>
  <si>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</si>
  <si>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</si>
  <si>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</si>
  <si>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</si>
  <si>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</si>
  <si>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</si>
  <si>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</si>
  <si>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</si>
  <si>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</si>
  <si>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</si>
  <si>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</si>
  <si>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</si>
  <si>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</si>
  <si>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</si>
  <si>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</si>
  <si>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</si>
  <si>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</si>
  <si>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</si>
  <si>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</si>
  <si>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</si>
  <si>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</si>
  <si>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</si>
  <si>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</si>
  <si>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</si>
  <si>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</si>
  <si>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</si>
  <si>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</si>
  <si>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</si>
  <si>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</si>
  <si>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</si>
  <si>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</si>
  <si>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</si>
  <si>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</si>
  <si>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</si>
  <si>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</si>
  <si>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</si>
  <si>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</si>
  <si>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</si>
  <si>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</si>
  <si>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</si>
  <si>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</si>
  <si>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</si>
  <si>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</si>
  <si>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</si>
  <si>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</si>
  <si>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</si>
  <si>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</si>
  <si>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</si>
  <si>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</si>
  <si>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</si>
  <si>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</si>
  <si>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</si>
  <si>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</si>
  <si>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</si>
  <si>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</si>
  <si>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</si>
  <si>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</si>
  <si>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</si>
  <si>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</si>
  <si>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</si>
  <si>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</si>
  <si>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</si>
  <si>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</si>
  <si>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</si>
  <si>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</si>
  <si>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</si>
  <si>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</si>
  <si>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</si>
  <si>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</si>
  <si>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</si>
  <si>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</si>
  <si>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</si>
  <si>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</si>
  <si>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</si>
  <si>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</si>
  <si>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</si>
  <si>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</si>
  <si>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</si>
  <si>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</si>
  <si>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</si>
  <si>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</si>
  <si>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</si>
  <si>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</si>
  <si>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</si>
  <si>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</si>
  <si>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</si>
  <si>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</si>
  <si>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</si>
  <si>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</si>
  <si>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</si>
  <si>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</si>
  <si>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</si>
  <si>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</si>
  <si>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</si>
  <si>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</si>
  <si>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</si>
  <si>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</si>
  <si>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</si>
  <si>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</si>
  <si>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</si>
  <si>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</si>
  <si>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</si>
  <si>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</si>
  <si>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</si>
  <si>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</si>
  <si>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</si>
  <si>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</si>
  <si>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</si>
  <si>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</si>
  <si>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</si>
  <si>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</si>
  <si>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</si>
  <si>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</si>
  <si>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</si>
  <si>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</si>
  <si>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</si>
  <si>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</si>
  <si>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</si>
  <si>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</si>
  <si>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</si>
  <si>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</si>
  <si>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</si>
  <si>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</si>
  <si>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</si>
  <si>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</si>
  <si>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</si>
  <si>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</si>
  <si>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</si>
  <si>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</si>
  <si>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</si>
  <si>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</si>
  <si>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</si>
  <si>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</si>
  <si>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</si>
  <si>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</si>
  <si>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</si>
  <si>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</si>
  <si>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</si>
  <si>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</si>
  <si>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</si>
  <si>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</si>
  <si>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</si>
  <si>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</si>
  <si>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</si>
  <si>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</si>
  <si>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</si>
  <si>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</si>
  <si>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</si>
  <si>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</si>
  <si>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</si>
  <si>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</si>
  <si>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</si>
  <si>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</si>
  <si>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</si>
  <si>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</si>
  <si>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</si>
  <si>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</si>
  <si>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</si>
  <si>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</si>
  <si>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</si>
  <si>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</si>
  <si>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</si>
  <si>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</si>
  <si>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</si>
  <si>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</si>
  <si>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</si>
  <si>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</si>
  <si>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</si>
  <si>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</si>
  <si>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</si>
  <si>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</si>
  <si>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</si>
  <si>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</si>
  <si>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</si>
  <si>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</si>
  <si>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</si>
  <si>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</si>
  <si>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</si>
  <si>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</si>
  <si>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</si>
  <si>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</si>
  <si>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</si>
  <si>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</si>
  <si>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</si>
  <si>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</si>
  <si>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</si>
  <si>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</si>
  <si>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</si>
  <si>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</si>
  <si>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</si>
  <si>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</si>
  <si>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</si>
  <si>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</si>
  <si>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</si>
  <si>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</si>
  <si>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</si>
  <si>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</si>
  <si>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</si>
  <si>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</si>
  <si>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</si>
  <si>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</si>
  <si>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</si>
  <si>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</si>
  <si>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</si>
  <si>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</si>
  <si>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</si>
  <si>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</si>
  <si>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</si>
  <si>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</si>
  <si>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</si>
  <si>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</si>
  <si>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</si>
  <si>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</si>
  <si>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</si>
  <si>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</si>
  <si>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</si>
  <si>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</si>
  <si>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</si>
  <si>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</si>
  <si>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</si>
  <si>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</si>
  <si>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</si>
  <si>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</si>
  <si>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</si>
  <si>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</si>
  <si>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</si>
  <si>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</si>
  <si>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</si>
  <si>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</si>
  <si>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</si>
  <si>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</si>
  <si>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</si>
  <si>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</si>
  <si>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</si>
  <si>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</si>
  <si>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</si>
  <si>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</si>
  <si>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</si>
  <si>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</si>
  <si>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</si>
  <si>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</si>
  <si>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</si>
  <si>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</si>
  <si>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</si>
  <si>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</si>
  <si>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</si>
  <si>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</si>
  <si>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</si>
  <si>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</si>
  <si>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</si>
  <si>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</si>
  <si>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</si>
  <si>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</si>
  <si>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</si>
  <si>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</si>
  <si>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</si>
  <si>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</si>
  <si>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</si>
  <si>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</si>
  <si>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</si>
  <si>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</si>
  <si>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</si>
  <si>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</si>
  <si>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</si>
  <si>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</si>
  <si>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</si>
  <si>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</si>
  <si>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</si>
  <si>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</si>
  <si>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</si>
  <si>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</si>
  <si>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</si>
  <si>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</si>
  <si>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</si>
  <si>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</si>
  <si>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</si>
  <si>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</si>
  <si>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</si>
  <si>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</si>
  <si>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</si>
  <si>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</si>
  <si>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</si>
  <si>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</si>
  <si>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</si>
  <si>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</si>
  <si>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</si>
  <si>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</si>
  <si>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</si>
  <si>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</si>
  <si>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</si>
  <si>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</si>
  <si>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</si>
  <si>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</si>
  <si>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</si>
  <si>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</si>
  <si>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</si>
  <si>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</si>
  <si>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</si>
  <si>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</si>
  <si>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</si>
  <si>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</si>
  <si>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</si>
  <si>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</si>
  <si>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</si>
  <si>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</si>
  <si>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</si>
  <si>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</si>
  <si>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</si>
  <si>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</si>
  <si>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</si>
  <si>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</si>
  <si>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</si>
  <si>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</si>
  <si>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</si>
  <si>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</si>
  <si>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</si>
  <si>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</si>
  <si>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</si>
  <si>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</si>
  <si>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</si>
  <si>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</si>
  <si>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</si>
  <si>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</si>
  <si>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</si>
  <si>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</si>
  <si>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</si>
  <si>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</si>
  <si>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</si>
  <si>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</si>
  <si>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</si>
  <si>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</si>
  <si>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</si>
  <si>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</si>
  <si>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</si>
  <si>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</si>
  <si>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</si>
  <si>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</si>
  <si>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</si>
  <si>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</si>
  <si>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</si>
  <si>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</si>
  <si>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</si>
  <si>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</si>
  <si>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</si>
  <si>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</si>
  <si>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</si>
  <si>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</si>
  <si>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</si>
  <si>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</si>
  <si>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</si>
  <si>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</si>
  <si>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</si>
  <si>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</si>
  <si>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</si>
  <si>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</si>
  <si>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</si>
  <si>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</si>
  <si>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</si>
  <si>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</si>
  <si>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</si>
  <si>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</si>
  <si>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</si>
  <si>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</si>
  <si>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</si>
  <si>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</si>
  <si>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</si>
  <si>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</si>
  <si>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</si>
  <si>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</si>
  <si>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</si>
  <si>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</si>
  <si>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</si>
  <si>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</si>
  <si>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</si>
  <si>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</si>
  <si>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</si>
  <si>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</si>
  <si>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</si>
  <si>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</si>
  <si>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</si>
  <si>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</si>
  <si>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</si>
  <si>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</si>
  <si>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</si>
  <si>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</si>
  <si>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</si>
  <si>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</si>
  <si>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</si>
  <si>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</si>
  <si>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</si>
  <si>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</si>
  <si>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</si>
  <si>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</si>
  <si>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</si>
  <si>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</si>
  <si>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</si>
  <si>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</si>
  <si>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</si>
  <si>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</si>
  <si>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</si>
  <si>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</si>
  <si>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</si>
  <si>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</si>
  <si>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</si>
  <si>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</si>
  <si>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</si>
  <si>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</si>
  <si>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</si>
  <si>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</si>
  <si>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</si>
  <si>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</si>
  <si>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</si>
  <si>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</si>
  <si>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</si>
  <si>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</si>
  <si>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</si>
  <si>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</si>
  <si>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</si>
  <si>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</si>
  <si>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</si>
  <si>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</si>
  <si>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</si>
  <si>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</si>
  <si>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</si>
  <si>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</si>
  <si>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</si>
  <si>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</si>
  <si>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</si>
  <si>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</si>
  <si>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</si>
  <si>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</si>
  <si>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</si>
  <si>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</si>
  <si>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</si>
  <si>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</si>
  <si>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</si>
  <si>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</si>
  <si>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</si>
  <si>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</si>
  <si>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</si>
  <si>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</si>
  <si>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</si>
  <si>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</si>
  <si>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</si>
  <si>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</si>
  <si>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</si>
  <si>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</si>
  <si>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</si>
  <si>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</si>
  <si>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</si>
  <si>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</si>
  <si>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</si>
  <si>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</si>
  <si>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</si>
  <si>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</si>
  <si>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</si>
  <si>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</si>
  <si>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</si>
  <si>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</si>
  <si>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</si>
  <si>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</si>
  <si>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</si>
  <si>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</si>
  <si>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</si>
  <si>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</si>
  <si>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</si>
  <si>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</si>
  <si>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</si>
  <si>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</si>
  <si>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</si>
  <si>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</si>
  <si>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</si>
  <si>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</si>
  <si>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</si>
  <si>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</si>
  <si>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</si>
  <si>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</si>
  <si>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</si>
  <si>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</si>
  <si>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</si>
  <si>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</si>
  <si>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</si>
  <si>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</si>
  <si>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</si>
  <si>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</si>
  <si>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</si>
  <si>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</si>
  <si>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</si>
  <si>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</si>
  <si>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</si>
  <si>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</si>
  <si>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</si>
  <si>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</si>
  <si>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</si>
  <si>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</si>
  <si>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</si>
  <si>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</si>
  <si>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</si>
  <si>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</si>
  <si>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</si>
  <si>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</si>
  <si>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</si>
  <si>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</si>
  <si>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</si>
  <si>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</si>
  <si>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</si>
  <si>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</si>
  <si>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</si>
  <si>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</si>
  <si>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</si>
  <si>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</si>
  <si>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</si>
  <si>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</si>
  <si>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</si>
  <si>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</si>
  <si>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</si>
  <si>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</si>
  <si>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</si>
  <si>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</si>
  <si>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</si>
  <si>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</si>
  <si>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</si>
  <si>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</si>
  <si>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</si>
  <si>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</si>
  <si>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</si>
  <si>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</si>
  <si>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</si>
  <si>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</si>
  <si>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</si>
  <si>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</si>
  <si>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</si>
  <si>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</si>
  <si>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</si>
  <si>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</si>
  <si>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</si>
  <si>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</si>
  <si>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</si>
  <si>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</si>
  <si>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</si>
  <si>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</si>
  <si>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</si>
  <si>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</si>
  <si>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</si>
  <si>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</si>
  <si>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</si>
  <si>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</si>
  <si>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</si>
  <si>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</si>
  <si>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</si>
  <si>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</si>
  <si>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</si>
  <si>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</si>
  <si>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</si>
  <si>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</si>
  <si>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</si>
  <si>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</si>
  <si>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</si>
  <si>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</si>
  <si>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</si>
  <si>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</si>
  <si>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</si>
  <si>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</si>
  <si>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</si>
  <si>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</si>
  <si>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</si>
  <si>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</si>
  <si>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</si>
  <si>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</si>
  <si>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</si>
  <si>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</si>
  <si>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</si>
  <si>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</si>
  <si>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</si>
  <si>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</si>
  <si>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</si>
  <si>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</si>
  <si>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</si>
  <si>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</si>
  <si>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</si>
  <si>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</si>
  <si>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</si>
  <si>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</si>
  <si>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</si>
  <si>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</si>
  <si>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</si>
  <si>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</si>
  <si>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</si>
  <si>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</si>
  <si>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</si>
  <si>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</si>
  <si>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</si>
  <si>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</si>
  <si>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</si>
  <si>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</si>
  <si>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</si>
  <si>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</si>
  <si>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</si>
  <si>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</si>
  <si>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</si>
  <si>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</si>
  <si>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</si>
  <si>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</si>
  <si>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</si>
  <si>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</si>
  <si>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</si>
  <si>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</si>
  <si>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</si>
  <si>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</si>
  <si>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</si>
  <si>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</si>
  <si>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</si>
  <si>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</si>
  <si>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</si>
  <si>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</si>
  <si>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</si>
  <si>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</si>
  <si>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</si>
  <si>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</si>
  <si>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</si>
  <si>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</si>
  <si>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</si>
  <si>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</si>
  <si>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</si>
  <si>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</si>
  <si>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</si>
  <si>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</si>
  <si>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</si>
  <si>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</si>
  <si>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</si>
  <si>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</si>
  <si>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</si>
  <si>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</si>
  <si>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</si>
  <si>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</si>
  <si>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</si>
  <si>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</si>
  <si>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</si>
  <si>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</si>
  <si>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</si>
  <si>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</si>
  <si>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</si>
  <si>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</si>
  <si>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</si>
  <si>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</si>
  <si>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</si>
  <si>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</si>
  <si>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</si>
  <si>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</si>
  <si>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</si>
  <si>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</si>
  <si>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</si>
  <si>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</si>
  <si>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</si>
  <si>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</si>
  <si>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</si>
  <si>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</si>
  <si>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</si>
  <si>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</si>
  <si>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</si>
  <si>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</si>
  <si>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</si>
  <si>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</si>
  <si>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</si>
  <si>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</si>
  <si>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</si>
  <si>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</si>
  <si>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</si>
  <si>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</si>
  <si>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</si>
  <si>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</si>
  <si>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</si>
  <si>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</si>
  <si>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</si>
  <si>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</si>
  <si>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</si>
  <si>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</si>
  <si>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</si>
  <si>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</si>
  <si>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</si>
  <si>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</si>
  <si>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</si>
  <si>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</si>
  <si>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</si>
  <si>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</si>
  <si>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</si>
  <si>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</si>
  <si>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</si>
  <si>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</si>
  <si>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</si>
  <si>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</si>
  <si>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</si>
  <si>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</si>
  <si>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</si>
  <si>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</si>
  <si>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</si>
  <si>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</si>
  <si>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</si>
  <si>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</si>
  <si>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</si>
  <si>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</si>
  <si>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</si>
  <si>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</si>
  <si>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</si>
  <si>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</si>
  <si>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</si>
  <si>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</si>
  <si>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</si>
  <si>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</si>
  <si>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</si>
  <si>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</si>
  <si>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</si>
  <si>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</si>
  <si>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</si>
  <si>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</si>
  <si>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</si>
  <si>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</si>
  <si>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</si>
  <si>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</si>
  <si>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</si>
  <si>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</si>
  <si>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</si>
  <si>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</si>
  <si>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</si>
  <si>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</si>
  <si>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</si>
  <si>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</si>
  <si>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</si>
  <si>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</si>
  <si>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</si>
  <si>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</si>
  <si>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</si>
  <si>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</si>
  <si>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</si>
  <si>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</si>
  <si>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</si>
  <si>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</si>
  <si>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</si>
  <si>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</si>
  <si>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</si>
  <si>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</si>
  <si>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</si>
  <si>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</si>
  <si>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</si>
  <si>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</si>
  <si>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</si>
  <si>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</si>
  <si>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</si>
  <si>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</si>
  <si>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</si>
  <si>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</si>
  <si>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</si>
  <si>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</si>
  <si>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</si>
  <si>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</si>
  <si>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</si>
  <si>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</si>
  <si>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</si>
  <si>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</si>
  <si>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</si>
  <si>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</si>
  <si>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</si>
  <si>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</si>
  <si>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</si>
  <si>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</si>
  <si>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</si>
  <si>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</si>
  <si>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</si>
  <si>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</si>
  <si>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</si>
  <si>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</si>
  <si>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</si>
  <si>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</si>
  <si>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</si>
  <si>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</si>
  <si>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</si>
  <si>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</si>
  <si>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</si>
  <si>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</si>
  <si>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</si>
  <si>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</si>
  <si>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</si>
  <si>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</si>
  <si>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</si>
  <si>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</si>
  <si>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</si>
  <si>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</si>
  <si>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</si>
  <si>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</si>
  <si>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</si>
  <si>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</si>
  <si>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</si>
  <si>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</si>
  <si>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</si>
  <si>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</si>
  <si>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</si>
  <si>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</si>
  <si>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</si>
  <si>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</si>
  <si>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</si>
  <si>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</si>
  <si>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</si>
  <si>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</si>
  <si>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</si>
  <si>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</si>
  <si>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</si>
  <si>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</si>
  <si>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</si>
  <si>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</si>
  <si>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</si>
  <si>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</si>
  <si>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</si>
  <si>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</si>
  <si>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</si>
  <si>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</si>
  <si>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</si>
  <si>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</si>
  <si>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</si>
  <si>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</si>
  <si>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</si>
  <si>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</si>
  <si>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</si>
  <si>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</si>
  <si>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</si>
  <si>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</si>
  <si>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</si>
  <si>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</si>
  <si>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</si>
  <si>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</si>
  <si>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</si>
  <si>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</si>
  <si>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</si>
  <si>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</si>
  <si>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</si>
  <si>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</si>
  <si>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</si>
  <si>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</si>
  <si>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</si>
  <si>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</si>
  <si>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</si>
  <si>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</si>
  <si>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</si>
  <si>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</si>
  <si>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</si>
  <si>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</si>
  <si>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</si>
  <si>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</si>
  <si>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</si>
  <si>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</si>
  <si>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</si>
  <si>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</si>
  <si>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</si>
  <si>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</si>
  <si>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</si>
  <si>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</si>
  <si>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</si>
  <si>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</si>
  <si>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</si>
  <si>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</si>
  <si>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</si>
  <si>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</si>
  <si>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</si>
  <si>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</si>
  <si>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</si>
  <si>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</si>
  <si>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</si>
  <si>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</si>
  <si>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</si>
  <si>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</si>
  <si>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</si>
  <si>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</si>
  <si>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</si>
  <si>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</si>
  <si>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</si>
  <si>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</si>
  <si>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</si>
  <si>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</si>
  <si>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</si>
  <si>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</si>
  <si>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</si>
  <si>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</si>
  <si>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</si>
  <si>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</si>
  <si>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</si>
  <si>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</si>
  <si>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</si>
  <si>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</si>
  <si>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</si>
  <si>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</si>
  <si>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</si>
  <si>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</si>
  <si>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</si>
  <si>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</si>
  <si>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</si>
  <si>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</si>
  <si>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</si>
  <si>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</si>
  <si>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</si>
  <si>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</si>
  <si>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</si>
  <si>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</si>
  <si>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</si>
  <si>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</si>
  <si>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</si>
  <si>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</si>
  <si>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</si>
  <si>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</si>
  <si>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</si>
  <si>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</si>
  <si>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</si>
  <si>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</si>
  <si>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</si>
  <si>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</si>
  <si>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</si>
  <si>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</si>
  <si>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</si>
  <si>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</si>
  <si>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</si>
  <si>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</si>
  <si>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</si>
  <si>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</si>
  <si>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</si>
  <si>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</si>
  <si>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</si>
  <si>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</si>
  <si>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</si>
  <si>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</si>
  <si>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</si>
  <si>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</si>
  <si>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</si>
  <si>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</si>
  <si>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</si>
  <si>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</si>
  <si>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</si>
  <si>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</si>
  <si>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</si>
  <si>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</si>
  <si>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</si>
  <si>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</si>
  <si>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</si>
  <si>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</si>
  <si>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</si>
  <si>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</si>
  <si>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</si>
  <si>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</si>
  <si>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</si>
  <si>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</si>
  <si>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</si>
  <si>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</si>
  <si>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</si>
  <si>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</si>
  <si>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</si>
  <si>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</si>
  <si>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</si>
  <si>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</si>
  <si>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</si>
  <si>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</si>
  <si>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</si>
  <si>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</si>
  <si>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</si>
  <si>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</si>
  <si>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</si>
  <si>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</si>
  <si>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</si>
  <si>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</si>
  <si>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</si>
  <si>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</si>
  <si>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</si>
  <si>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</si>
  <si>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</si>
  <si>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</si>
  <si>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</si>
  <si>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</si>
  <si>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</si>
  <si>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</si>
  <si>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</si>
  <si>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</si>
  <si>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</si>
  <si>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</si>
  <si>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</si>
  <si>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</si>
  <si>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</si>
  <si>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</si>
  <si>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</si>
  <si>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</si>
  <si>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</si>
  <si>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</si>
  <si>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</si>
  <si>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</si>
  <si>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</si>
  <si>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</si>
  <si>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</si>
  <si>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</si>
  <si>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</si>
  <si>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</si>
  <si>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</si>
  <si>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</si>
  <si>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</si>
  <si>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</si>
  <si>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</si>
  <si>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</si>
  <si>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</si>
  <si>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</si>
  <si>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</si>
  <si>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</si>
  <si>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</si>
  <si>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</si>
  <si>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</si>
  <si>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</si>
  <si>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</si>
  <si>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</si>
  <si>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</si>
  <si>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</si>
  <si>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</si>
  <si>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</si>
  <si>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</si>
  <si>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</si>
  <si>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</si>
  <si>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</si>
  <si>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</si>
  <si>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</si>
  <si>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</si>
  <si>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</si>
  <si>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</si>
  <si>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</si>
  <si>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</si>
  <si>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</si>
  <si>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</si>
  <si>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</si>
  <si>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</si>
  <si>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</si>
  <si>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</si>
  <si>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</si>
  <si>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</si>
  <si>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</si>
  <si>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</si>
  <si>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</si>
  <si>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</si>
  <si>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</si>
  <si>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</si>
  <si>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</si>
  <si>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</si>
  <si>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</si>
  <si>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</si>
  <si>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</si>
  <si>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</si>
  <si>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</si>
  <si>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</si>
  <si>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</si>
  <si>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</si>
  <si>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</si>
  <si>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</si>
  <si>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</si>
  <si>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</si>
  <si>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</si>
  <si>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</si>
  <si>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</si>
  <si>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</si>
  <si>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</si>
  <si>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</si>
  <si>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</si>
  <si>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</si>
  <si>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</si>
  <si>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</si>
  <si>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</si>
  <si>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</si>
  <si>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</si>
  <si>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</si>
  <si>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</si>
  <si>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</si>
  <si>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</si>
  <si>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</si>
  <si>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</si>
  <si>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</si>
  <si>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</si>
  <si>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</si>
  <si>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</si>
  <si>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</si>
  <si>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</si>
  <si>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</si>
  <si>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</si>
  <si>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</si>
  <si>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</si>
  <si>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</si>
  <si>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</si>
  <si>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</si>
  <si>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</si>
  <si>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</si>
  <si>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</si>
  <si>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</si>
  <si>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</si>
  <si>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</si>
  <si>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</si>
  <si>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</si>
  <si>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</si>
  <si>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</si>
  <si>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</si>
  <si>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</si>
  <si>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</si>
  <si>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</si>
  <si>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</si>
  <si>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</si>
  <si>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</si>
  <si>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</si>
  <si>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</si>
  <si>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</si>
  <si>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</si>
  <si>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</si>
  <si>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</si>
  <si>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</si>
  <si>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</si>
  <si>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</si>
  <si>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</si>
  <si>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</si>
  <si>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</si>
  <si>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</si>
  <si>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</si>
  <si>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</si>
  <si>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</si>
  <si>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</si>
  <si>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</si>
  <si>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</si>
  <si>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</si>
  <si>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</si>
  <si>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</si>
  <si>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</si>
  <si>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</si>
  <si>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</si>
  <si>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</si>
  <si>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</si>
  <si>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</si>
  <si>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</si>
  <si>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</si>
  <si>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</si>
  <si>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</si>
  <si>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</si>
  <si>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</si>
  <si>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</si>
  <si>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</si>
  <si>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</si>
  <si>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</si>
  <si>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</si>
  <si>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</si>
  <si>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</si>
  <si>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</si>
  <si>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</si>
  <si>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</si>
  <si>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</si>
  <si>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</si>
  <si>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</si>
  <si>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</si>
  <si>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</si>
  <si>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</si>
  <si>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</si>
  <si>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</si>
  <si>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</si>
  <si>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</si>
  <si>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</si>
  <si>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</si>
  <si>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</si>
  <si>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</si>
  <si>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</si>
  <si>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</si>
  <si>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</si>
  <si>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</si>
  <si>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</si>
  <si>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</si>
  <si>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</si>
  <si>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</si>
  <si>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</si>
  <si>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</si>
  <si>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</si>
  <si>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</si>
  <si>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</si>
  <si>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</si>
  <si>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</si>
  <si>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</si>
  <si>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</si>
  <si>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</si>
  <si>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</si>
  <si>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</si>
  <si>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</si>
  <si>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</si>
  <si>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</si>
  <si>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</si>
  <si>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</si>
  <si>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</si>
  <si>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</si>
  <si>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</si>
  <si>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</si>
  <si>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</si>
  <si>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</si>
  <si>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</si>
  <si>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</si>
  <si>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</si>
  <si>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</si>
  <si>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</si>
  <si>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</si>
  <si>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</si>
  <si>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</si>
  <si>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</si>
  <si>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</si>
  <si>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</si>
  <si>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</si>
  <si>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</si>
  <si>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</si>
  <si>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</si>
  <si>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</si>
  <si>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</si>
  <si>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</si>
  <si>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</si>
  <si>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</si>
  <si>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</si>
  <si>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</si>
  <si>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</si>
  <si>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</si>
  <si>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</si>
  <si>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</si>
  <si>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</si>
  <si>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</si>
  <si>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</si>
  <si>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</si>
  <si>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</si>
  <si>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</si>
  <si>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</si>
  <si>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</si>
  <si>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</si>
  <si>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</si>
  <si>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</si>
  <si>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</si>
  <si>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</si>
  <si>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</si>
  <si>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</si>
  <si>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</si>
  <si>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</si>
  <si>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</si>
  <si>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</si>
  <si>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</si>
  <si>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</si>
  <si>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</si>
  <si>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</si>
  <si>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</si>
  <si>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</si>
  <si>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</si>
  <si>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</si>
  <si>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</si>
  <si>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</si>
  <si>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</si>
  <si>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</si>
  <si>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</si>
  <si>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</si>
  <si>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</si>
  <si>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</si>
  <si>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</si>
  <si>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</si>
  <si>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</si>
  <si>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</si>
  <si>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</si>
  <si>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</si>
  <si>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</si>
  <si>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</si>
  <si>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</si>
  <si>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</si>
  <si>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</si>
  <si>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</si>
  <si>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</si>
  <si>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</si>
  <si>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</si>
  <si>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</si>
  <si>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</si>
  <si>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</si>
  <si>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</si>
  <si>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</si>
  <si>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</si>
  <si>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</si>
  <si>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</si>
  <si>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</si>
  <si>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</si>
  <si>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</si>
  <si>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</si>
  <si>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</si>
  <si>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</si>
  <si>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</si>
  <si>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</si>
  <si>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</si>
  <si>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</si>
  <si>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</si>
  <si>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</si>
  <si>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</si>
  <si>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</si>
  <si>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</si>
  <si>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</si>
  <si>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</si>
  <si>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</si>
  <si>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</si>
  <si>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</si>
  <si>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</si>
  <si>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</si>
  <si>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</si>
  <si>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</si>
  <si>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</si>
  <si>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</si>
  <si>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</si>
  <si>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</si>
  <si>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</si>
  <si>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</si>
  <si>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</si>
  <si>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</si>
  <si>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</si>
  <si>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</si>
  <si>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</si>
  <si>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</si>
  <si>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</si>
  <si>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</si>
  <si>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</si>
  <si>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</si>
  <si>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</si>
  <si>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</si>
  <si>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</si>
  <si>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</si>
  <si>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</si>
  <si>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</si>
  <si>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</si>
  <si>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</si>
  <si>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</si>
  <si>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</si>
  <si>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</si>
  <si>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</si>
  <si>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</si>
  <si>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</si>
  <si>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</si>
  <si>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</si>
  <si>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</si>
  <si>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</si>
  <si>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</si>
  <si>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</si>
  <si>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</si>
  <si>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</si>
  <si>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</si>
  <si>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</si>
  <si>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</si>
  <si>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</si>
  <si>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</si>
  <si>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</si>
  <si>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</si>
  <si>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</si>
  <si>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</si>
  <si>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</si>
  <si>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</si>
  <si>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</si>
  <si>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</si>
  <si>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</si>
  <si>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</si>
  <si>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</si>
  <si>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</si>
  <si>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</si>
  <si>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</si>
  <si>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</si>
  <si>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</si>
  <si>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</si>
  <si>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</si>
  <si>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</si>
  <si>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</si>
  <si>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</si>
  <si>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</si>
  <si>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</si>
  <si>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</si>
  <si>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</si>
  <si>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</si>
  <si>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</si>
  <si>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</si>
  <si>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</si>
  <si>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</si>
  <si>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</si>
  <si>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</si>
  <si>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</si>
  <si>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</si>
  <si>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</si>
  <si>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</si>
  <si>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</si>
  <si>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</si>
  <si>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</si>
  <si>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</si>
  <si>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</si>
  <si>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</si>
  <si>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</si>
  <si>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</si>
  <si>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</si>
  <si>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</si>
  <si>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</si>
  <si>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</si>
  <si>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</si>
  <si>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</si>
  <si>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</si>
  <si>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</si>
  <si>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</si>
  <si>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</si>
  <si>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</si>
  <si>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</si>
  <si>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</si>
  <si>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</si>
  <si>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</si>
  <si>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</si>
  <si>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</si>
  <si>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</si>
  <si>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</si>
  <si>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</si>
  <si>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</si>
  <si>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</si>
  <si>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</si>
  <si>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</si>
  <si>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</si>
  <si>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</si>
  <si>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</si>
  <si>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</si>
  <si>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</si>
  <si>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</si>
  <si>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</si>
  <si>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</si>
  <si>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</si>
  <si>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</si>
  <si>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</si>
  <si>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</si>
  <si>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</si>
  <si>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</si>
  <si>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</si>
  <si>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</si>
  <si>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</si>
  <si>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</si>
  <si>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</si>
  <si>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</si>
  <si>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</si>
  <si>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</si>
  <si>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</si>
  <si>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</si>
  <si>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</si>
  <si>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</si>
  <si>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</si>
  <si>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</si>
  <si>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</si>
  <si>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</si>
  <si>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</si>
  <si>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</si>
  <si>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</si>
  <si>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</si>
  <si>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</si>
  <si>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</si>
  <si>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</si>
  <si>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</si>
  <si>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</si>
  <si>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</si>
  <si>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</si>
  <si>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</si>
  <si>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</si>
  <si>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</si>
  <si>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</si>
  <si>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</si>
  <si>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</si>
  <si>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</si>
  <si>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</si>
  <si>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</si>
  <si>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</si>
  <si>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</si>
  <si>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</si>
  <si>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</si>
  <si>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</si>
  <si>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</si>
  <si>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</si>
  <si>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</si>
  <si>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</si>
  <si>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</si>
  <si>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</si>
  <si>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</si>
  <si>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</si>
  <si>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</si>
  <si>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</si>
  <si>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</si>
  <si>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</si>
  <si>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</si>
  <si>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</si>
  <si>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</si>
  <si>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</si>
  <si>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</si>
  <si>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</si>
  <si>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</si>
  <si>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</si>
  <si>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</si>
  <si>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</si>
  <si>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</si>
  <si>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</si>
  <si>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</si>
  <si>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</si>
  <si>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</si>
  <si>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</si>
  <si>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</si>
  <si>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</si>
  <si>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</si>
  <si>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</si>
  <si>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</si>
  <si>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</si>
  <si>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</si>
  <si>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</si>
  <si>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</si>
  <si>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</si>
  <si>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</si>
  <si>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</si>
  <si>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</si>
  <si>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</si>
  <si>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</si>
  <si>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</si>
  <si>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</si>
  <si>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</si>
  <si>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</si>
  <si>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</si>
  <si>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</si>
  <si>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</si>
  <si>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</si>
  <si>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</si>
  <si>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</si>
  <si>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</si>
  <si>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</si>
  <si>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</si>
  <si>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</si>
  <si>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</si>
  <si>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</si>
  <si>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</si>
  <si>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</si>
  <si>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</si>
  <si>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</si>
  <si>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</si>
  <si>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</si>
  <si>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</si>
  <si>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</si>
  <si>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</si>
  <si>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</si>
  <si>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</si>
  <si>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</si>
  <si>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</si>
  <si>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</si>
  <si>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</si>
  <si>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</si>
  <si>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</si>
  <si>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</si>
  <si>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</si>
  <si>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</si>
  <si>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</si>
  <si>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</si>
  <si>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</si>
  <si>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</si>
  <si>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</si>
  <si>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</si>
  <si>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</si>
  <si>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</si>
  <si>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</si>
  <si>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</si>
  <si>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</si>
  <si>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</si>
  <si>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</si>
  <si>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</si>
  <si>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</si>
  <si>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</si>
  <si>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</si>
  <si>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</si>
  <si>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</si>
  <si>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</si>
  <si>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</si>
  <si>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</si>
  <si>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</si>
  <si>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</si>
  <si>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</si>
  <si>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</si>
  <si>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</si>
  <si>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</si>
  <si>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</si>
  <si>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</si>
  <si>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</si>
  <si>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</si>
  <si>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</si>
  <si>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</si>
  <si>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</si>
  <si>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</si>
  <si>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</si>
  <si>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</si>
  <si>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</si>
  <si>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</si>
  <si>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</si>
  <si>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</si>
  <si>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</si>
  <si>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</si>
  <si>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</si>
  <si>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</si>
  <si>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</si>
  <si>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</si>
  <si>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</si>
  <si>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</si>
  <si>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</si>
  <si>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</si>
  <si>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</si>
  <si>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</si>
  <si>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</si>
  <si>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</si>
  <si>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</si>
  <si>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</si>
  <si>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</si>
  <si>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</si>
  <si>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</si>
  <si>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</si>
  <si>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</si>
  <si>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</si>
  <si>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</si>
  <si>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</si>
  <si>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</si>
  <si>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</si>
  <si>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</si>
  <si>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</si>
  <si>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</si>
  <si>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</si>
  <si>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</si>
  <si>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</si>
  <si>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</si>
  <si>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</si>
  <si>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</si>
  <si>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</si>
  <si>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</si>
  <si>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</si>
  <si>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</si>
  <si>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</si>
  <si>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</si>
  <si>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</si>
  <si>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</si>
  <si>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</si>
  <si>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</si>
  <si>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</si>
  <si>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</si>
  <si>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</si>
  <si>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</si>
  <si>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</si>
  <si>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</si>
  <si>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</si>
  <si>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</si>
  <si>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</si>
  <si>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</si>
  <si>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</si>
  <si>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</si>
  <si>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</si>
  <si>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</si>
  <si>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</si>
  <si>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</si>
  <si>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</si>
  <si>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</si>
  <si>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</si>
  <si>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</si>
  <si>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</si>
  <si>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</si>
  <si>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</si>
  <si>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</si>
  <si>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</si>
  <si>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</si>
  <si>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</si>
  <si>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</si>
  <si>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</si>
  <si>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</si>
  <si>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</si>
  <si>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</si>
  <si>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</si>
  <si>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</si>
  <si>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</si>
  <si>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</si>
  <si>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</si>
  <si>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</si>
  <si>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</si>
  <si>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</si>
  <si>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</si>
  <si>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</si>
  <si>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</si>
  <si>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</si>
  <si>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</si>
  <si>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</si>
  <si>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</si>
  <si>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</si>
  <si>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</si>
  <si>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</si>
  <si>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</si>
  <si>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</si>
  <si>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</si>
  <si>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</si>
  <si>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</si>
  <si>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</si>
  <si>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</si>
  <si>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</si>
  <si>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</si>
  <si>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</si>
  <si>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</si>
  <si>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</si>
  <si>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</si>
  <si>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</si>
  <si>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</si>
  <si>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</si>
  <si>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</si>
  <si>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</si>
  <si>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</si>
  <si>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</si>
  <si>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</si>
  <si>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</si>
  <si>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</si>
  <si>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</si>
  <si>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</si>
  <si>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</si>
  <si>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</si>
  <si>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</si>
  <si>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</si>
  <si>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</si>
  <si>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</si>
  <si>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</si>
  <si>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</si>
  <si>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</si>
  <si>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</si>
  <si>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</si>
  <si>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</si>
  <si>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</si>
  <si>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</si>
  <si>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</si>
  <si>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</si>
  <si>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</si>
  <si>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</si>
  <si>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</si>
  <si>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</si>
  <si>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</si>
  <si>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</si>
  <si>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</si>
  <si>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</si>
  <si>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</si>
  <si>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</si>
  <si>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</si>
  <si>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</si>
  <si>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</si>
  <si>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</si>
  <si>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</si>
  <si>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</si>
  <si>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</si>
  <si>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</si>
  <si>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</si>
  <si>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</si>
  <si>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</si>
  <si>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</si>
  <si>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</si>
  <si>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</si>
  <si>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</si>
  <si>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</si>
  <si>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</si>
  <si>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</si>
  <si>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</si>
  <si>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</si>
  <si>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</si>
  <si>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</si>
  <si>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</si>
  <si>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</si>
  <si>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</si>
  <si>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</si>
  <si>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</si>
  <si>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</si>
  <si>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</si>
  <si>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</si>
  <si>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</si>
  <si>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</si>
  <si>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</si>
  <si>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</si>
  <si>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</si>
  <si>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</si>
  <si>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</si>
  <si>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</si>
  <si>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</si>
  <si>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</si>
  <si>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</si>
  <si>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</si>
  <si>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</si>
  <si>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</si>
  <si>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</si>
  <si>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</si>
  <si>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</si>
  <si>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</si>
  <si>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</si>
  <si>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</si>
  <si>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</si>
  <si>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</si>
  <si>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</si>
  <si>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</si>
  <si>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</si>
  <si>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</si>
  <si>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</si>
  <si>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</si>
  <si>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</si>
  <si>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</si>
  <si>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</si>
  <si>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</si>
  <si>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</si>
  <si>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</si>
  <si>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</si>
  <si>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</si>
  <si>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</si>
  <si>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</si>
  <si>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</si>
  <si>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</si>
  <si>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</si>
  <si>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</si>
  <si>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</si>
  <si>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</si>
  <si>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</si>
  <si>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</si>
  <si>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</si>
  <si>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</si>
  <si>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</si>
  <si>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</si>
  <si>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</si>
  <si>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</si>
  <si>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</si>
  <si>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</si>
  <si>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</si>
  <si>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</si>
  <si>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</si>
  <si>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</si>
  <si>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</si>
  <si>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</si>
  <si>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</si>
  <si>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</si>
  <si>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</si>
  <si>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</si>
  <si>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</si>
  <si>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</si>
  <si>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</si>
  <si>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</si>
  <si>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</si>
  <si>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</si>
  <si>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</si>
  <si>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</si>
  <si>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</si>
  <si>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</si>
  <si>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</si>
  <si>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</si>
  <si>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</si>
  <si>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</si>
  <si>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</si>
  <si>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</si>
  <si>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</si>
  <si>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</si>
  <si>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</si>
  <si>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</si>
  <si>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</si>
  <si>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</si>
  <si>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</si>
  <si>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</si>
  <si>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</si>
  <si>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</si>
  <si>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</si>
  <si>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</si>
  <si>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</si>
  <si>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</si>
  <si>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</si>
  <si>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</si>
  <si>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</si>
  <si>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</si>
  <si>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</si>
  <si>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</si>
  <si>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</si>
  <si>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</si>
  <si>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</si>
  <si>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</si>
  <si>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</si>
  <si>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</si>
  <si>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</si>
  <si>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</si>
  <si>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</si>
  <si>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</si>
  <si>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</si>
  <si>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</si>
  <si>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</si>
  <si>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</si>
  <si>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</si>
  <si>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</si>
  <si>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</si>
  <si>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</si>
  <si>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</si>
  <si>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</si>
  <si>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</si>
  <si>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</si>
  <si>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</si>
  <si>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</si>
  <si>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</si>
  <si>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</si>
  <si>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</si>
  <si>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</si>
  <si>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</si>
  <si>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</si>
  <si>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</si>
  <si>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</si>
  <si>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</si>
  <si>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</si>
  <si>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</si>
  <si>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</si>
  <si>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</si>
  <si>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</si>
  <si>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</si>
  <si>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</si>
  <si>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</si>
  <si>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</si>
  <si>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</si>
  <si>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</si>
  <si>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</si>
  <si>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</si>
  <si>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</si>
  <si>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</si>
  <si>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</si>
  <si>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</si>
  <si>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</si>
  <si>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</si>
  <si>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</si>
  <si>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</si>
  <si>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</si>
  <si>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</si>
  <si>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</si>
  <si>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</si>
  <si>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</si>
  <si>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</si>
  <si>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</si>
  <si>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</si>
  <si>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</si>
  <si>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</si>
  <si>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</si>
  <si>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</si>
  <si>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</si>
  <si>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</si>
  <si>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</si>
  <si>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</si>
  <si>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</si>
  <si>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</si>
  <si>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</si>
  <si>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</si>
  <si>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</si>
  <si>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</si>
  <si>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</si>
  <si>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</si>
  <si>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</si>
  <si>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</si>
  <si>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</si>
  <si>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</si>
  <si>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</si>
  <si>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</si>
  <si>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</si>
  <si>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</si>
  <si>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</si>
  <si>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</si>
  <si>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</si>
  <si>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</si>
  <si>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</si>
  <si>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</si>
  <si>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</si>
  <si>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</si>
  <si>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</si>
  <si>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</si>
  <si>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</si>
  <si>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</si>
  <si>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</si>
  <si>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</si>
  <si>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</si>
  <si>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</si>
  <si>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</si>
  <si>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</si>
  <si>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</si>
  <si>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</si>
  <si>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</si>
  <si>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</si>
  <si>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</si>
  <si>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</si>
  <si>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</si>
  <si>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</si>
  <si>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</si>
  <si>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</si>
  <si>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</si>
  <si>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</si>
  <si>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</si>
  <si>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</si>
  <si>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</si>
  <si>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</si>
  <si>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</si>
  <si>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</si>
  <si>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</si>
  <si>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</si>
  <si>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</si>
  <si>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</si>
  <si>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</si>
  <si>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</si>
  <si>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</si>
  <si>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</si>
  <si>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</si>
  <si>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</si>
  <si>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</si>
  <si>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</si>
  <si>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</si>
  <si>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</si>
  <si>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</si>
  <si>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</si>
  <si>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</si>
  <si>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</si>
  <si>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</si>
  <si>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</si>
  <si>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</si>
  <si>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</si>
  <si>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</si>
  <si>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</si>
  <si>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</si>
  <si>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</si>
  <si>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</si>
  <si>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</si>
  <si>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</si>
  <si>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</si>
  <si>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</si>
  <si>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</si>
  <si>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</si>
  <si>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</si>
  <si>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</si>
  <si>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</si>
  <si>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</si>
  <si>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</si>
  <si>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</si>
  <si>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</si>
  <si>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</si>
  <si>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</si>
  <si>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</si>
  <si>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</si>
  <si>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</si>
  <si>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</si>
  <si>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</si>
  <si>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</si>
  <si>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</si>
  <si>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</si>
  <si>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</si>
  <si>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</si>
  <si>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</si>
  <si>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</si>
  <si>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</si>
  <si>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</si>
  <si>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</si>
  <si>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</si>
  <si>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</si>
  <si>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</si>
  <si>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</si>
  <si>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</si>
  <si>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</si>
  <si>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</si>
  <si>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</si>
  <si>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</si>
  <si>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</si>
  <si>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</si>
  <si>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</si>
  <si>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</si>
  <si>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</si>
  <si>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</si>
  <si>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</si>
  <si>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</si>
  <si>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</si>
  <si>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</si>
  <si>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</si>
  <si>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</si>
  <si>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</si>
  <si>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</si>
  <si>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</si>
  <si>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</si>
  <si>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</si>
  <si>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</si>
  <si>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</si>
  <si>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</si>
  <si>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</si>
  <si>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</si>
  <si>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</si>
  <si>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</si>
  <si>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</si>
  <si>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</si>
  <si>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</si>
  <si>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</si>
  <si>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</si>
  <si>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</si>
  <si>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</si>
  <si>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</si>
  <si>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</si>
  <si>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</si>
  <si>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</si>
  <si>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</si>
  <si>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</si>
  <si>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</si>
  <si>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</si>
  <si>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</si>
  <si>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</si>
  <si>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</si>
  <si>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</si>
  <si>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</si>
  <si>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</si>
  <si>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</si>
  <si>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</si>
  <si>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</si>
  <si>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</si>
  <si>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</si>
  <si>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</si>
  <si>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</si>
  <si>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</si>
  <si>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</si>
  <si>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</si>
  <si>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</si>
  <si>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</si>
  <si>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</si>
  <si>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</si>
  <si>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</si>
  <si>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</si>
  <si>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</si>
  <si>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</si>
  <si>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</si>
  <si>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</si>
  <si>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</si>
  <si>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</si>
  <si>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</si>
  <si>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</si>
  <si>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</si>
  <si>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</si>
  <si>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</si>
  <si>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</si>
  <si>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</si>
  <si>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</si>
  <si>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</si>
  <si>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</si>
  <si>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</si>
  <si>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</si>
  <si>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</si>
  <si>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</si>
  <si>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</si>
  <si>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</si>
  <si>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</si>
  <si>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</si>
  <si>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</si>
  <si>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</si>
  <si>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</si>
  <si>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</si>
  <si>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</si>
  <si>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</si>
  <si>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</si>
  <si>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</si>
  <si>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</si>
  <si>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</si>
  <si>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</si>
  <si>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</si>
  <si>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</si>
  <si>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</si>
  <si>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</si>
  <si>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</si>
  <si>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</si>
  <si>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</si>
  <si>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</si>
  <si>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</si>
  <si>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</si>
  <si>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</si>
  <si>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</si>
  <si>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</si>
  <si>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</si>
  <si>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</si>
  <si>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</si>
  <si>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</si>
  <si>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</si>
  <si>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</si>
  <si>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</si>
  <si>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</si>
  <si>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</si>
  <si>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</si>
  <si>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</si>
  <si>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</si>
  <si>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</si>
  <si>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</si>
  <si>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</si>
  <si>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</si>
  <si>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</si>
  <si>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</si>
  <si>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</si>
  <si>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</si>
  <si>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</si>
  <si>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</si>
  <si>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</si>
  <si>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</si>
  <si>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</si>
  <si>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</si>
  <si>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</si>
  <si>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</si>
  <si>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</si>
  <si>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</si>
  <si>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</si>
  <si>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</si>
  <si>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</si>
  <si>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</si>
  <si>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</si>
  <si>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</si>
  <si>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</si>
  <si>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</si>
  <si>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</si>
  <si>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</si>
  <si>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</si>
  <si>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</si>
  <si>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</si>
  <si>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</si>
  <si>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</si>
  <si>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</si>
  <si>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</si>
  <si>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</si>
  <si>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</si>
  <si>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</si>
  <si>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</si>
  <si>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</si>
  <si>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</si>
  <si>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</si>
  <si>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</si>
  <si>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</si>
  <si>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</si>
  <si>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</si>
  <si>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</si>
  <si>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</si>
  <si>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</si>
  <si>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</si>
  <si>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</si>
  <si>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</si>
  <si>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</si>
  <si>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</si>
  <si>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</si>
  <si>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</si>
  <si>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</si>
  <si>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</si>
  <si>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</si>
  <si>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</si>
  <si>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</si>
  <si>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</si>
  <si>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</si>
  <si>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</si>
  <si>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</si>
  <si>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</si>
  <si>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</si>
  <si>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</si>
  <si>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</si>
  <si>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</si>
  <si>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</si>
  <si>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</si>
  <si>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</si>
  <si>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</si>
  <si>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</si>
  <si>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</si>
  <si>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</si>
  <si>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</si>
  <si>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</si>
  <si>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</si>
  <si>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</si>
  <si>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</si>
  <si>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</si>
  <si>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</si>
  <si>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</si>
  <si>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</si>
  <si>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</si>
  <si>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</si>
  <si>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</si>
  <si>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</si>
  <si>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</si>
  <si>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</si>
  <si>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</si>
  <si>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</si>
  <si>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</si>
  <si>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</si>
  <si>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</si>
  <si>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</si>
  <si>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</si>
  <si>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</si>
  <si>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</si>
  <si>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</si>
  <si>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</si>
  <si>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</si>
  <si>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</si>
  <si>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</si>
  <si>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</si>
  <si>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</si>
  <si>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</si>
  <si>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</si>
  <si>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</si>
  <si>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</si>
  <si>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</si>
  <si>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</si>
  <si>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</si>
  <si>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</si>
  <si>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</si>
  <si>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</si>
  <si>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</si>
  <si>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</si>
  <si>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</si>
  <si>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</si>
  <si>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</si>
  <si>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</si>
  <si>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</si>
  <si>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</si>
  <si>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</si>
  <si>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</si>
  <si>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</si>
  <si>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</si>
  <si>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</si>
  <si>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</si>
  <si>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</si>
  <si>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</si>
  <si>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</si>
  <si>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</si>
  <si>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</si>
  <si>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</si>
  <si>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</si>
  <si>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</si>
  <si>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</si>
  <si>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</si>
  <si>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</si>
  <si>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</si>
  <si>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</si>
  <si>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</si>
  <si>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</si>
  <si>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</si>
  <si>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</si>
  <si>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</si>
  <si>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</si>
  <si>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</si>
  <si>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</si>
  <si>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</si>
  <si>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</si>
  <si>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</si>
  <si>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</si>
  <si>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</si>
  <si>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</si>
  <si>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</si>
  <si>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</si>
  <si>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</si>
  <si>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</si>
  <si>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</si>
  <si>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</si>
  <si>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</si>
  <si>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</si>
  <si>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</si>
  <si>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</si>
  <si>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</si>
  <si>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</si>
  <si>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</si>
  <si>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</si>
  <si>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</si>
  <si>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</si>
  <si>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</si>
  <si>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</si>
  <si>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</si>
  <si>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</si>
  <si>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</si>
  <si>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</si>
  <si>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</si>
  <si>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</si>
  <si>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</si>
  <si>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</si>
  <si>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</si>
  <si>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</si>
  <si>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</si>
  <si>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</si>
  <si>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</si>
  <si>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</si>
  <si>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</si>
  <si>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</si>
  <si>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</si>
  <si>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</si>
  <si>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</si>
  <si>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</si>
  <si>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</si>
  <si>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</si>
  <si>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</si>
  <si>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</si>
  <si>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</si>
  <si>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</si>
  <si>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</si>
  <si>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</si>
  <si>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</si>
  <si>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</si>
  <si>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</si>
  <si>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</si>
  <si>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</si>
  <si>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</si>
  <si>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</si>
  <si>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</si>
  <si>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</si>
  <si>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</si>
  <si>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</si>
  <si>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</si>
  <si>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</si>
  <si>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</si>
  <si>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</si>
  <si>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</si>
  <si>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</si>
  <si>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</si>
  <si>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</si>
  <si>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</si>
  <si>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</si>
  <si>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</si>
  <si>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</si>
  <si>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</si>
  <si>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</si>
  <si>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</si>
  <si>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</si>
  <si>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</si>
  <si>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</si>
  <si>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</si>
  <si>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</si>
  <si>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</si>
  <si>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</si>
  <si>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</si>
  <si>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</si>
  <si>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</si>
  <si>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</si>
  <si>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</si>
  <si>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</si>
  <si>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</si>
  <si>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</si>
  <si>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</si>
  <si>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</si>
  <si>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</si>
  <si>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</si>
  <si>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</si>
  <si>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</si>
  <si>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</si>
  <si>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</si>
  <si>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</si>
  <si>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</si>
  <si>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</si>
  <si>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</si>
  <si>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</si>
  <si>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</si>
  <si>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</si>
  <si>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</si>
  <si>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</si>
  <si>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</si>
  <si>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</si>
  <si>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</si>
  <si>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</si>
  <si>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</si>
  <si>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</si>
  <si>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</si>
  <si>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</si>
  <si>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</si>
  <si>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</si>
  <si>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</si>
  <si>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</si>
  <si>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</si>
  <si>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</si>
  <si>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</si>
  <si>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</si>
  <si>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</si>
  <si>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</si>
  <si>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</si>
  <si>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</si>
  <si>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</si>
  <si>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</si>
  <si>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</si>
  <si>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</si>
  <si>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</si>
  <si>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</si>
  <si>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</si>
  <si>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</si>
  <si>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</si>
  <si>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</si>
  <si>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</si>
  <si>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</si>
  <si>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</si>
  <si>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</si>
  <si>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</si>
  <si>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</si>
  <si>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</si>
  <si>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</si>
  <si>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</si>
  <si>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</si>
  <si>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</si>
  <si>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</si>
  <si>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</si>
  <si>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</si>
  <si>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</si>
  <si>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</si>
  <si>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</si>
  <si>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</si>
  <si>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</si>
  <si>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</si>
  <si>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</si>
  <si>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</si>
  <si>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</si>
  <si>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</si>
  <si>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</si>
  <si>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</si>
  <si>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</si>
  <si>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</si>
  <si>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</si>
  <si>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</si>
  <si>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</si>
  <si>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</si>
  <si>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</si>
  <si>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</si>
  <si>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</si>
  <si>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</si>
  <si>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</si>
  <si>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</si>
  <si>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</si>
  <si>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</si>
  <si>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</si>
  <si>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</si>
  <si>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</si>
  <si>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</si>
  <si>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</si>
  <si>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</si>
  <si>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</si>
  <si>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</si>
  <si>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</si>
  <si>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</si>
  <si>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</si>
  <si>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</si>
  <si>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</si>
  <si>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</si>
  <si>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</si>
  <si>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</si>
  <si>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</si>
  <si>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</si>
  <si>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</si>
  <si>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</si>
  <si>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</si>
  <si>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</si>
  <si>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</si>
  <si>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</si>
  <si>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</si>
  <si>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</si>
  <si>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</si>
  <si>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</si>
  <si>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</si>
  <si>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</si>
  <si>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</si>
  <si>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</si>
  <si>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</si>
  <si>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</si>
  <si>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</si>
  <si>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</si>
  <si>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</si>
  <si>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</si>
  <si>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</si>
  <si>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</si>
  <si>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</si>
  <si>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</si>
  <si>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</si>
  <si>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</si>
  <si>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</si>
  <si>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</si>
  <si>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</si>
  <si>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</si>
  <si>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</si>
  <si>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</si>
  <si>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</si>
  <si>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</si>
  <si>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</si>
  <si>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</si>
  <si>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</si>
  <si>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</si>
  <si>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</si>
  <si>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</si>
  <si>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</si>
  <si>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</si>
  <si>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</si>
  <si>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</si>
  <si>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</si>
  <si>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</si>
  <si>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</si>
  <si>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</si>
  <si>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</si>
  <si>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</si>
  <si>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</si>
  <si>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</si>
  <si>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</si>
  <si>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</si>
  <si>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</si>
  <si>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</si>
  <si>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</si>
  <si>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</si>
  <si>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</si>
  <si>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</si>
  <si>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</si>
  <si>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</si>
  <si>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</si>
  <si>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</si>
  <si>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</si>
  <si>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</si>
  <si>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</si>
  <si>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</si>
  <si>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</si>
  <si>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</si>
  <si>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</si>
  <si>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</si>
  <si>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</si>
  <si>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</si>
  <si>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</si>
  <si>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</si>
  <si>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</si>
  <si>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</si>
  <si>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</si>
  <si>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</si>
  <si>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</si>
  <si>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</si>
  <si>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</si>
  <si>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</si>
  <si>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</si>
  <si>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</si>
  <si>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</si>
  <si>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</si>
  <si>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</si>
  <si>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</si>
  <si>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</si>
  <si>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</si>
  <si>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</si>
  <si>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</si>
  <si>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</si>
  <si>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</si>
  <si>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</si>
  <si>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</si>
  <si>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</si>
  <si>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</si>
  <si>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</si>
  <si>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</si>
  <si>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</si>
  <si>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</si>
  <si>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</si>
  <si>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</si>
  <si>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</si>
  <si>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</si>
  <si>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</si>
  <si>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</si>
  <si>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</si>
  <si>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</si>
  <si>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</si>
  <si>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</si>
  <si>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</si>
  <si>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</si>
  <si>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</si>
  <si>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</si>
  <si>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</si>
  <si>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</si>
  <si>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</si>
  <si>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</si>
  <si>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</si>
  <si>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</si>
  <si>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</si>
  <si>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</si>
  <si>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</si>
  <si>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</si>
  <si>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</si>
  <si>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</si>
  <si>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</si>
  <si>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</si>
  <si>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</si>
  <si>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</si>
  <si>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</si>
  <si>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</si>
  <si>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</si>
  <si>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</si>
  <si>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</si>
  <si>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</si>
  <si>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</si>
  <si>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</si>
  <si>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</si>
  <si>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</si>
  <si>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</si>
  <si>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</si>
  <si>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</si>
  <si>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</si>
  <si>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</si>
  <si>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</si>
  <si>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</si>
  <si>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</si>
  <si>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</si>
  <si>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</si>
  <si>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</si>
  <si>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</si>
  <si>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</si>
  <si>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</si>
  <si>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</si>
  <si>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</si>
  <si>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</si>
  <si>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</si>
  <si>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</si>
  <si>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</si>
  <si>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</si>
  <si>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</si>
  <si>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</si>
  <si>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</si>
  <si>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</si>
  <si>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</si>
  <si>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</si>
  <si>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</si>
  <si>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</si>
  <si>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</si>
  <si>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</si>
  <si>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</si>
  <si>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</si>
  <si>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</si>
  <si>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</si>
  <si>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</si>
  <si>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</si>
  <si>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</si>
  <si>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</si>
  <si>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</si>
  <si>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</si>
  <si>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</si>
  <si>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</si>
  <si>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</si>
  <si>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</si>
  <si>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</si>
  <si>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</si>
  <si>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</si>
  <si>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</si>
  <si>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</si>
  <si>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</si>
  <si>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</si>
  <si>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</si>
  <si>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</si>
  <si>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</si>
  <si>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</si>
  <si>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</si>
  <si>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</si>
  <si>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</si>
  <si>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</si>
  <si>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</si>
  <si>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</si>
  <si>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</si>
  <si>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</si>
  <si>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</si>
  <si>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</si>
  <si>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</si>
  <si>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</si>
  <si>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</si>
  <si>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</si>
  <si>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</si>
  <si>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</si>
  <si>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</si>
  <si>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</si>
  <si>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</si>
  <si>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</si>
  <si>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</si>
  <si>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</si>
  <si>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</si>
  <si>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</si>
  <si>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</si>
  <si>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</si>
  <si>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</si>
  <si>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</si>
  <si>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</si>
  <si>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</si>
  <si>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</si>
  <si>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</si>
  <si>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</si>
  <si>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</si>
  <si>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</si>
  <si>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</si>
  <si>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</si>
  <si>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</si>
  <si>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</si>
  <si>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</si>
  <si>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</si>
  <si>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</si>
  <si>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</si>
  <si>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</si>
  <si>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</si>
  <si>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</si>
  <si>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</si>
  <si>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</si>
  <si>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</si>
  <si>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</si>
  <si>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</si>
  <si>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</si>
  <si>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</si>
  <si>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</si>
  <si>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</si>
  <si>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</si>
  <si>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</si>
  <si>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</si>
  <si>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</si>
  <si>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</si>
  <si>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</si>
  <si>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</si>
  <si>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</si>
  <si>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</si>
  <si>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</si>
  <si>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</si>
  <si>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</si>
  <si>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</si>
  <si>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</si>
  <si>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</si>
  <si>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</si>
  <si>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</si>
  <si>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</si>
  <si>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</si>
  <si>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</si>
  <si>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</si>
  <si>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</si>
  <si>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</si>
  <si>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</si>
  <si>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</si>
  <si>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</si>
  <si>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</si>
  <si>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</si>
  <si>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</si>
  <si>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</si>
  <si>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</si>
  <si>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</si>
  <si>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</si>
  <si>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</si>
  <si>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</si>
  <si>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</si>
  <si>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</si>
  <si>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</si>
  <si>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</si>
  <si>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</si>
  <si>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</si>
  <si>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</si>
  <si>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</si>
  <si>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</si>
  <si>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</si>
  <si>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</si>
  <si>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</si>
  <si>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</si>
  <si>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</si>
  <si>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</si>
  <si>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</si>
  <si>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</si>
  <si>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</si>
  <si>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</si>
  <si>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</si>
  <si>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</si>
  <si>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</si>
  <si>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</si>
  <si>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</si>
  <si>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</si>
  <si>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</si>
  <si>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</si>
  <si>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</si>
  <si>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</si>
  <si>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</si>
  <si>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</si>
  <si>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</si>
  <si>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</si>
  <si>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</si>
  <si>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</si>
  <si>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</si>
  <si>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</si>
  <si>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</si>
  <si>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</si>
  <si>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</si>
  <si>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</si>
  <si>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</si>
  <si>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</si>
  <si>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</si>
  <si>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</si>
  <si>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</si>
  <si>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</si>
  <si>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</si>
  <si>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</si>
  <si>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</si>
  <si>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</si>
  <si>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</si>
  <si>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</si>
  <si>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</si>
  <si>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</si>
  <si>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</si>
  <si>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</si>
  <si>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</si>
  <si>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</si>
  <si>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</si>
  <si>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</si>
  <si>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</si>
  <si>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</si>
  <si>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</si>
  <si>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</si>
  <si>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</si>
  <si>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</si>
  <si>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</si>
  <si>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</si>
  <si>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</si>
  <si>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</si>
  <si>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</si>
  <si>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</si>
  <si>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</si>
  <si>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</si>
  <si>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</si>
  <si>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</si>
  <si>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</si>
  <si>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</si>
  <si>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</si>
  <si>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</si>
  <si>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</si>
  <si>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</si>
  <si>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</si>
  <si>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</si>
  <si>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</si>
  <si>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</si>
  <si>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</si>
  <si>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</si>
  <si>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</si>
  <si>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</si>
  <si>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</si>
  <si>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</si>
  <si>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</si>
  <si>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</si>
  <si>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</si>
  <si>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</si>
  <si>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</si>
  <si>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</si>
  <si>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</si>
  <si>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</si>
  <si>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</si>
  <si>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</si>
  <si>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</si>
  <si>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</si>
  <si>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</si>
  <si>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</si>
  <si>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</si>
  <si>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</si>
  <si>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</si>
  <si>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</si>
  <si>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</si>
  <si>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</si>
  <si>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</si>
  <si>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</si>
  <si>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</si>
  <si>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</si>
  <si>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</si>
  <si>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</si>
  <si>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</si>
  <si>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</si>
  <si>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</si>
  <si>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</si>
  <si>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</si>
  <si>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</si>
  <si>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</si>
  <si>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</si>
  <si>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</si>
  <si>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</si>
  <si>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</si>
  <si>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</si>
  <si>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</si>
  <si>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</si>
  <si>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</si>
  <si>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</si>
  <si>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</si>
  <si>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</si>
  <si>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</si>
  <si>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</si>
  <si>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</si>
  <si>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</si>
  <si>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</si>
  <si>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</si>
  <si>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</si>
  <si>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</si>
  <si>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</si>
  <si>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</si>
  <si>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</si>
  <si>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</si>
  <si>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</si>
  <si>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</si>
  <si>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</si>
  <si>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</si>
  <si>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</si>
  <si>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</si>
  <si>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</si>
  <si>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</si>
  <si>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</si>
  <si>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</si>
  <si>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</si>
  <si>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</si>
  <si>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</si>
  <si>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</si>
  <si>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</si>
  <si>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</si>
  <si>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</si>
  <si>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</si>
  <si>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</si>
  <si>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</si>
  <si>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</si>
  <si>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</si>
  <si>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</si>
  <si>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</si>
  <si>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</si>
  <si>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</si>
  <si>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</si>
  <si>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</si>
  <si>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</si>
  <si>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</si>
  <si>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</si>
  <si>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</si>
  <si>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</si>
  <si>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</si>
  <si>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</si>
  <si>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</si>
  <si>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</si>
  <si>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</si>
  <si>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</si>
  <si>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</si>
  <si>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</si>
  <si>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</si>
  <si>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</si>
  <si>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</si>
  <si>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</si>
  <si>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</si>
  <si>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</si>
  <si>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</si>
  <si>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</si>
  <si>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</si>
  <si>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</si>
  <si>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</si>
  <si>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</si>
  <si>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</si>
  <si>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</si>
  <si>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</si>
  <si>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</si>
  <si>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</si>
  <si>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</si>
  <si>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</si>
  <si>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</si>
  <si>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</si>
  <si>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</si>
  <si>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</si>
  <si>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</si>
  <si>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</si>
  <si>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</si>
  <si>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</si>
  <si>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</si>
  <si>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</si>
  <si>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</si>
  <si>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</si>
  <si>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</si>
  <si>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</si>
  <si>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</si>
  <si>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</si>
  <si>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</si>
  <si>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</si>
  <si>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</si>
  <si>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</si>
  <si>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</si>
  <si>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</si>
  <si>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</si>
  <si>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</si>
  <si>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</si>
  <si>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</si>
  <si>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</si>
  <si>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</si>
  <si>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</si>
  <si>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</si>
  <si>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</si>
  <si>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</si>
  <si>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</si>
  <si>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</si>
  <si>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</si>
  <si>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</si>
  <si>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</si>
  <si>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</si>
  <si>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</si>
  <si>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</si>
  <si>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</si>
  <si>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</si>
  <si>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</si>
  <si>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</si>
  <si>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</si>
  <si>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</si>
  <si>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</si>
  <si>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</si>
  <si>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</si>
  <si>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</si>
  <si>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</si>
  <si>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</si>
  <si>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</si>
  <si>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</si>
  <si>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</si>
  <si>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</si>
  <si>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</si>
  <si>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</si>
  <si>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</si>
  <si>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</si>
  <si>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</si>
  <si>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</si>
  <si>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</si>
  <si>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</si>
  <si>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</si>
  <si>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</si>
  <si>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</si>
  <si>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</si>
  <si>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</si>
  <si>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</si>
  <si>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</si>
  <si>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</si>
  <si>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</si>
  <si>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</si>
  <si>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</si>
  <si>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</si>
  <si>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</si>
  <si>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</si>
  <si>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</si>
  <si>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</si>
  <si>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</si>
  <si>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</si>
  <si>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</si>
  <si>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</si>
  <si>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</si>
  <si>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</si>
  <si>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</si>
  <si>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</si>
  <si>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</si>
  <si>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</si>
  <si>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</si>
  <si>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</si>
  <si>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</si>
  <si>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</si>
  <si>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</si>
  <si>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</si>
  <si>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</si>
  <si>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</si>
  <si>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</si>
  <si>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</si>
  <si>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</si>
  <si>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</si>
  <si>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</si>
  <si>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</si>
  <si>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</si>
  <si>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</si>
  <si>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</si>
  <si>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</si>
  <si>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</si>
  <si>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</si>
  <si>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</si>
  <si>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</si>
  <si>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</si>
  <si>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</si>
  <si>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</si>
  <si>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</si>
  <si>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</si>
  <si>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</si>
  <si>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</si>
  <si>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</si>
  <si>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</si>
  <si>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</si>
  <si>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</si>
  <si>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</si>
  <si>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</si>
  <si>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</si>
  <si>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</si>
  <si>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</si>
  <si>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</si>
  <si>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</si>
  <si>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</si>
  <si>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</si>
  <si>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</si>
  <si>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</si>
  <si>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</si>
  <si>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</si>
  <si>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</si>
  <si>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</si>
  <si>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</si>
  <si>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</si>
  <si>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</si>
  <si>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</si>
  <si>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</si>
  <si>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</si>
  <si>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</si>
  <si>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</si>
  <si>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</si>
  <si>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</si>
  <si>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</si>
  <si>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</si>
  <si>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</si>
  <si>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</si>
  <si>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</si>
  <si>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</si>
  <si>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</si>
  <si>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</si>
  <si>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</si>
  <si>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</si>
  <si>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</si>
  <si>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</si>
  <si>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</si>
  <si>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</si>
  <si>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</si>
  <si>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</si>
  <si>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</si>
  <si>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</si>
  <si>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</si>
  <si>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</si>
  <si>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</si>
  <si>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</si>
  <si>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</si>
  <si>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</si>
  <si>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</si>
  <si>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</si>
  <si>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</si>
  <si>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</si>
  <si>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</si>
  <si>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</si>
  <si>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</si>
  <si>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</si>
  <si>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</si>
  <si>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</si>
  <si>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</si>
  <si>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</si>
  <si>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</si>
  <si>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</si>
  <si>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</si>
  <si>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</si>
  <si>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</si>
  <si>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</si>
  <si>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</si>
  <si>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</si>
  <si>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</si>
  <si>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</si>
  <si>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</si>
  <si>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</si>
  <si>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</si>
  <si>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</si>
  <si>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</si>
  <si>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</si>
  <si>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</si>
  <si>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</si>
  <si>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</si>
  <si>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</si>
  <si>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</si>
  <si>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</si>
  <si>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</si>
  <si>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</si>
  <si>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</si>
  <si>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</si>
  <si>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</si>
  <si>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</si>
  <si>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</si>
  <si>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</si>
  <si>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</si>
  <si>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</si>
  <si>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</si>
  <si>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</si>
  <si>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</si>
  <si>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</si>
  <si>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</si>
  <si>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</si>
  <si>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</si>
  <si>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</si>
  <si>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</si>
  <si>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</si>
  <si>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</si>
  <si>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</si>
  <si>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</si>
  <si>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</si>
  <si>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</si>
  <si>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</si>
  <si>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</si>
  <si>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</si>
  <si>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</si>
  <si>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</si>
  <si>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</si>
  <si>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</si>
  <si>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</si>
  <si>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</si>
  <si>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</si>
  <si>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</si>
  <si>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</si>
  <si>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</si>
  <si>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</si>
  <si>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</si>
  <si>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</si>
  <si>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</si>
  <si>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</si>
  <si>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</si>
  <si>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</si>
  <si>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</si>
  <si>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</si>
  <si>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</si>
  <si>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</si>
  <si>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</si>
  <si>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</si>
  <si>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</si>
  <si>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</si>
  <si>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</si>
  <si>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</si>
  <si>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</si>
  <si>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</si>
  <si>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</si>
  <si>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</si>
  <si>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</si>
  <si>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</si>
  <si>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</si>
  <si>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</si>
  <si>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</si>
  <si>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</si>
  <si>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</si>
  <si>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</si>
  <si>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</si>
  <si>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</si>
  <si>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</si>
  <si>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</si>
  <si>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</si>
  <si>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</si>
  <si>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</si>
  <si>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</si>
  <si>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</si>
  <si>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</si>
  <si>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</si>
  <si>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</si>
  <si>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</si>
  <si>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</si>
  <si>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</si>
  <si>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</si>
  <si>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</si>
  <si>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</si>
  <si>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</si>
  <si>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</si>
  <si>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</si>
  <si>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</si>
  <si>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</si>
  <si>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</si>
  <si>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</si>
  <si>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</si>
  <si>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</si>
  <si>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</si>
  <si>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</si>
  <si>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</si>
  <si>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</si>
  <si>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</si>
  <si>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</si>
  <si>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</si>
  <si>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</si>
  <si>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</si>
  <si>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</si>
  <si>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</si>
  <si>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</si>
  <si>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</si>
  <si>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</si>
  <si>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</si>
  <si>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</si>
  <si>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</si>
  <si>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</si>
  <si>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</si>
  <si>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</si>
  <si>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</si>
  <si>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</si>
  <si>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</si>
  <si>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</si>
  <si>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</si>
  <si>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</si>
  <si>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</si>
  <si>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</si>
  <si>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</si>
  <si>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</si>
  <si>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</si>
  <si>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</si>
  <si>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</si>
  <si>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</si>
  <si>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</si>
  <si>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</si>
  <si>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</si>
  <si>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</si>
  <si>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</si>
  <si>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</si>
  <si>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</si>
  <si>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</si>
  <si>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</si>
  <si>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</si>
  <si>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</si>
  <si>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</si>
  <si>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</si>
  <si>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</si>
  <si>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</si>
  <si>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</si>
  <si>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</si>
  <si>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</si>
  <si>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</si>
  <si>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</si>
  <si>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</si>
  <si>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</si>
  <si>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</si>
  <si>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</si>
  <si>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</si>
  <si>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</si>
  <si>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</si>
  <si>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</si>
  <si>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</si>
  <si>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</si>
  <si>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</si>
  <si>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</si>
  <si>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</si>
  <si>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</si>
  <si>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</si>
  <si>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</si>
  <si>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</si>
  <si>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</si>
  <si>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</si>
  <si>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</si>
  <si>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</si>
  <si>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</si>
  <si>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</si>
  <si>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</si>
  <si>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</si>
  <si>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</si>
  <si>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</si>
  <si>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</si>
  <si>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</si>
  <si>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</si>
  <si>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</si>
  <si>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</si>
  <si>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</si>
  <si>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</si>
  <si>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</si>
  <si>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</si>
  <si>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</si>
  <si>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</si>
  <si>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</si>
  <si>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</si>
  <si>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</si>
  <si>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</si>
  <si>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</si>
  <si>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</si>
  <si>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</si>
  <si>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</si>
  <si>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</si>
  <si>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</si>
  <si>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</si>
  <si>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</si>
  <si>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</si>
  <si>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</si>
  <si>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</si>
  <si>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</si>
  <si>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</si>
  <si>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</si>
  <si>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</si>
  <si>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</si>
  <si>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</si>
  <si>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</si>
  <si>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</si>
  <si>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</si>
  <si>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</si>
  <si>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</si>
  <si>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</si>
  <si>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</si>
  <si>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</si>
  <si>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</si>
  <si>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</si>
  <si>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</si>
  <si>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</si>
  <si>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</si>
  <si>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</si>
  <si>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</si>
  <si>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</si>
  <si>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</si>
  <si>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</si>
  <si>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</si>
  <si>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</si>
  <si>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</si>
  <si>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</si>
  <si>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</si>
  <si>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</si>
  <si>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</si>
  <si>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</si>
  <si>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</si>
  <si>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</si>
  <si>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</si>
  <si>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</si>
  <si>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</si>
  <si>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</si>
  <si>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</si>
  <si>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</si>
  <si>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</si>
  <si>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</si>
  <si>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</si>
  <si>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</si>
  <si>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</si>
  <si>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</si>
  <si>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</si>
  <si>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</si>
  <si>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</si>
  <si>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</si>
  <si>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</si>
  <si>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</si>
  <si>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</si>
  <si>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</si>
  <si>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</si>
  <si>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</si>
  <si>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</si>
  <si>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</si>
  <si>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</si>
  <si>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</si>
  <si>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</si>
  <si>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</si>
  <si>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</si>
  <si>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</si>
  <si>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</si>
  <si>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</si>
  <si>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</si>
  <si>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</si>
  <si>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</si>
  <si>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</si>
  <si>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</si>
  <si>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</si>
  <si>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</si>
  <si>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</si>
  <si>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</si>
  <si>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</si>
  <si>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</si>
  <si>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</si>
  <si>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</si>
  <si>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</si>
  <si>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</si>
  <si>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</si>
  <si>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</si>
  <si>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</si>
  <si>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</si>
  <si>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</si>
  <si>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</si>
  <si>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</si>
  <si>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</si>
  <si>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</si>
  <si>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</si>
  <si>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</si>
  <si>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</si>
  <si>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</si>
  <si>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</si>
  <si>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</si>
  <si>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</si>
  <si>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</si>
  <si>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</si>
  <si>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</si>
  <si>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</si>
  <si>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</si>
  <si>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</si>
  <si>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</si>
  <si>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</si>
  <si>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</si>
  <si>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</si>
  <si>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</si>
  <si>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</si>
  <si>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</si>
  <si>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</si>
  <si>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</si>
  <si>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</si>
  <si>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</si>
  <si>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</si>
  <si>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</si>
  <si>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</si>
  <si>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</si>
  <si>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</si>
  <si>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</si>
  <si>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</si>
  <si>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</si>
  <si>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</si>
  <si>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</si>
  <si>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</si>
  <si>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</si>
  <si>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</si>
  <si>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</si>
  <si>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</si>
  <si>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</si>
  <si>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</si>
  <si>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</si>
  <si>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</si>
  <si>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</si>
  <si>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</si>
  <si>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</si>
  <si>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</si>
  <si>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</si>
  <si>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</si>
  <si>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</si>
  <si>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</si>
  <si>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</si>
  <si>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</si>
  <si>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</si>
  <si>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</si>
  <si>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</si>
  <si>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</si>
  <si>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</si>
  <si>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</si>
  <si>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</si>
  <si>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</si>
  <si>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</si>
  <si>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</si>
  <si>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</si>
  <si>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</si>
  <si>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</si>
  <si>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</si>
  <si>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</si>
  <si>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</si>
  <si>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</si>
  <si>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</si>
  <si>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</si>
  <si>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</si>
  <si>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</si>
  <si>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</si>
  <si>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</si>
  <si>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</si>
  <si>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</si>
  <si>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</si>
  <si>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</si>
  <si>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</si>
  <si>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</si>
  <si>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</si>
  <si>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</si>
  <si>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</si>
  <si>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</si>
  <si>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</si>
  <si>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</si>
  <si>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</si>
  <si>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</si>
  <si>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</si>
  <si>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</si>
  <si>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</si>
  <si>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</si>
  <si>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</si>
  <si>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</si>
  <si>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</si>
  <si>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</si>
  <si>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</si>
  <si>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</si>
  <si>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</si>
  <si>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</si>
  <si>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</si>
  <si>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</si>
  <si>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</si>
  <si>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</si>
  <si>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</si>
  <si>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</si>
  <si>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</si>
  <si>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</si>
  <si>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</si>
  <si>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</si>
  <si>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</si>
  <si>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</si>
  <si>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</si>
  <si>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</si>
  <si>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</si>
  <si>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</si>
  <si>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</si>
  <si>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</si>
  <si>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</si>
  <si>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</si>
  <si>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</si>
  <si>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</si>
  <si>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</si>
  <si>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</si>
  <si>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</si>
  <si>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</si>
  <si>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</si>
  <si>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</si>
  <si>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</si>
  <si>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</si>
  <si>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</si>
  <si>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</si>
  <si>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</si>
  <si>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</si>
  <si>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</si>
  <si>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</si>
  <si>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</si>
  <si>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</si>
  <si>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</si>
  <si>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</si>
  <si>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</si>
  <si>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</si>
  <si>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</si>
  <si>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</si>
  <si>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</si>
  <si>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</si>
  <si>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</si>
  <si>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</si>
  <si>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</si>
  <si>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</si>
  <si>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</si>
  <si>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</si>
  <si>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</si>
  <si>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</si>
  <si>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</si>
  <si>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</si>
  <si>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</si>
  <si>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</si>
  <si>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</si>
  <si>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</si>
  <si>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</si>
  <si>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</si>
  <si>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</si>
  <si>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</si>
  <si>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</si>
  <si>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</si>
  <si>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</si>
  <si>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</si>
  <si>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</si>
  <si>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</si>
  <si>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</si>
  <si>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</si>
  <si>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</si>
  <si>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</si>
  <si>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</si>
  <si>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</si>
  <si>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</si>
  <si>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</si>
  <si>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</si>
  <si>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</si>
  <si>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</si>
  <si>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</si>
  <si>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</si>
  <si>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</si>
  <si>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</si>
  <si>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</si>
  <si>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</si>
  <si>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</si>
  <si>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</si>
  <si>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</si>
  <si>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</si>
  <si>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</si>
  <si>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</si>
  <si>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</si>
  <si>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</si>
  <si>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</si>
  <si>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</si>
  <si>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</si>
  <si>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</si>
  <si>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</si>
  <si>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</si>
  <si>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</si>
  <si>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</si>
  <si>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</si>
  <si>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</si>
  <si>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</si>
  <si>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</si>
  <si>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</si>
  <si>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</si>
  <si>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</si>
  <si>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</si>
  <si>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</si>
  <si>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</si>
  <si>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</si>
  <si>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</si>
  <si>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</si>
  <si>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</si>
  <si>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</si>
  <si>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</si>
  <si>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</si>
  <si>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</si>
  <si>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</si>
  <si>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</si>
  <si>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</si>
  <si>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</si>
  <si>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</si>
  <si>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</si>
  <si>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</si>
  <si>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</si>
  <si>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</si>
  <si>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</si>
  <si>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</si>
  <si>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</si>
  <si>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</si>
  <si>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</si>
  <si>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</si>
  <si>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</si>
  <si>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</si>
  <si>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</si>
  <si>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</si>
  <si>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</si>
  <si>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</si>
  <si>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</si>
  <si>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</si>
  <si>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</si>
  <si>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</si>
  <si>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</si>
  <si>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</si>
  <si>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</si>
  <si>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</si>
  <si>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</si>
  <si>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</si>
  <si>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</si>
  <si>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</si>
  <si>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</si>
  <si>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</si>
  <si>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</si>
  <si>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</si>
  <si>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</si>
  <si>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</si>
  <si>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</si>
  <si>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</si>
  <si>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</si>
  <si>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</si>
  <si>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</si>
  <si>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</si>
  <si>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</si>
  <si>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</si>
  <si>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</si>
  <si>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</si>
  <si>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</si>
  <si>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</si>
  <si>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</si>
  <si>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</si>
  <si>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</si>
  <si>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</si>
  <si>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</si>
  <si>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</si>
  <si>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</si>
  <si>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</si>
  <si>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</si>
  <si>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</si>
  <si>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</si>
  <si>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</si>
  <si>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</si>
  <si>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</si>
  <si>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</si>
  <si>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</si>
  <si>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</si>
  <si>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</si>
  <si>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</si>
  <si>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</si>
  <si>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</si>
  <si>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</si>
  <si>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</si>
  <si>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</si>
  <si>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</si>
  <si>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</si>
  <si>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</si>
  <si>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</si>
  <si>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</si>
  <si>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</si>
  <si>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</si>
  <si>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</si>
  <si>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</si>
  <si>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</si>
  <si>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</si>
  <si>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</si>
  <si>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</si>
  <si>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</si>
  <si>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</si>
  <si>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</si>
  <si>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</si>
  <si>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</si>
  <si>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</si>
  <si>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</si>
  <si>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</si>
  <si>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</si>
  <si>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</si>
  <si>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</si>
  <si>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</si>
  <si>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</si>
  <si>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</si>
  <si>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</si>
  <si>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</si>
  <si>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</si>
  <si>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</si>
  <si>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</si>
  <si>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</si>
  <si>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</si>
  <si>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</si>
  <si>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</si>
  <si>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</si>
  <si>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</si>
  <si>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</si>
  <si>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</si>
  <si>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</si>
  <si>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</si>
  <si>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</si>
  <si>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</si>
  <si>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</si>
  <si>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</si>
  <si>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</si>
  <si>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</si>
  <si>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</si>
  <si>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</si>
  <si>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</si>
  <si>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</si>
  <si>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</si>
  <si>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</si>
  <si>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</si>
  <si>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</si>
  <si>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</si>
  <si>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</si>
  <si>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</si>
  <si>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</si>
  <si>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</si>
  <si>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</si>
  <si>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</si>
  <si>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</si>
  <si>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</si>
  <si>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</si>
  <si>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</si>
  <si>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</si>
  <si>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</si>
  <si>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</si>
  <si>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</si>
  <si>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</si>
  <si>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</si>
  <si>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</si>
  <si>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</si>
  <si>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</si>
  <si>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</si>
  <si>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</si>
  <si>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</si>
  <si>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</si>
  <si>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</si>
  <si>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</si>
  <si>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</si>
  <si>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</si>
  <si>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</si>
  <si>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</si>
  <si>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</si>
  <si>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</si>
  <si>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</si>
  <si>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</si>
  <si>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</si>
  <si>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</si>
  <si>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</si>
  <si>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</si>
  <si>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</si>
  <si>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</si>
  <si>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</si>
  <si>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</si>
  <si>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</si>
  <si>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</si>
  <si>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</si>
  <si>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</si>
  <si>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</si>
  <si>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</si>
  <si>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</si>
  <si>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</si>
  <si>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</si>
  <si>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</si>
  <si>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</si>
  <si>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</si>
  <si>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</si>
  <si>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</si>
  <si>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</si>
  <si>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</si>
  <si>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</si>
  <si>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</si>
  <si>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</si>
  <si>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</si>
  <si>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</si>
  <si>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</si>
  <si>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</si>
  <si>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</si>
  <si>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</si>
  <si>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</si>
  <si>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</si>
  <si>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</si>
  <si>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</si>
  <si>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</si>
  <si>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</si>
  <si>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</si>
  <si>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</si>
  <si>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</si>
  <si>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</si>
  <si>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</si>
  <si>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</si>
  <si>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</si>
  <si>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</si>
  <si>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</si>
  <si>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</si>
  <si>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</si>
  <si>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</si>
  <si>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</si>
  <si>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</si>
  <si>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</si>
  <si>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</si>
  <si>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</si>
  <si>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</si>
  <si>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</si>
  <si>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</si>
  <si>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</si>
  <si>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</si>
  <si>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</si>
  <si>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</si>
  <si>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</si>
  <si>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</si>
  <si>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</si>
  <si>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</si>
  <si>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</si>
  <si>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</si>
  <si>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</si>
  <si>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</si>
  <si>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</si>
  <si>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</si>
  <si>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</si>
  <si>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</si>
  <si>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</si>
  <si>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</si>
  <si>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</si>
  <si>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</si>
  <si>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</si>
  <si>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</si>
  <si>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</si>
  <si>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</si>
  <si>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</si>
  <si>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</si>
  <si>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</si>
  <si>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</si>
  <si>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</si>
  <si>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</si>
  <si>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</si>
  <si>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</si>
  <si>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</si>
  <si>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</si>
  <si>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</si>
  <si>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</si>
  <si>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</si>
  <si>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</si>
  <si>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</si>
  <si>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</si>
  <si>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</si>
  <si>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</si>
  <si>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</si>
  <si>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</si>
  <si>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</si>
  <si>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</si>
  <si>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</si>
  <si>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</si>
  <si>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</si>
  <si>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</si>
  <si>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</si>
  <si>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</si>
  <si>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</si>
  <si>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</si>
  <si>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</si>
  <si>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</si>
  <si>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</si>
  <si>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</si>
  <si>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</si>
  <si>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</si>
  <si>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</si>
  <si>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</si>
  <si>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</si>
  <si>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</si>
  <si>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</si>
  <si>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</si>
  <si>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</si>
  <si>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</si>
  <si>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</si>
  <si>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</si>
  <si>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</si>
  <si>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</si>
  <si>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</si>
  <si>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</si>
  <si>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</si>
  <si>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</si>
  <si>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</si>
  <si>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</si>
  <si>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</si>
  <si>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</si>
  <si>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</si>
  <si>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</si>
  <si>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</si>
  <si>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</si>
  <si>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</si>
  <si>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</si>
  <si>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</si>
  <si>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</si>
  <si>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</si>
  <si>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</si>
  <si>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</si>
  <si>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</si>
  <si>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</si>
  <si>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</si>
  <si>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</si>
  <si>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</si>
  <si>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</si>
  <si>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</si>
  <si>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</si>
  <si>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</si>
  <si>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</si>
  <si>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</si>
  <si>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</si>
  <si>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</si>
  <si>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</si>
  <si>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</si>
  <si>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</si>
  <si>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</si>
  <si>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</si>
  <si>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</si>
  <si>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</si>
  <si>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</si>
  <si>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</si>
  <si>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</si>
  <si>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</si>
  <si>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</si>
  <si>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</si>
  <si>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</si>
  <si>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</si>
  <si>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</si>
  <si>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</si>
  <si>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</si>
  <si>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</si>
  <si>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</si>
  <si>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</si>
  <si>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</si>
  <si>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</si>
  <si>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</si>
  <si>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</si>
  <si>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</si>
  <si>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</si>
  <si>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</si>
  <si>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</si>
  <si>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</si>
  <si>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</si>
  <si>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</si>
  <si>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</si>
  <si>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</si>
  <si>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</si>
  <si>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</si>
  <si>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</si>
  <si>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</si>
  <si>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</si>
  <si>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</si>
  <si>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</si>
  <si>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</si>
  <si>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</si>
  <si>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</si>
  <si>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</si>
  <si>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</si>
  <si>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</si>
  <si>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</si>
  <si>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</si>
  <si>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</si>
  <si>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</si>
  <si>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</si>
  <si>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</si>
  <si>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</si>
  <si>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</si>
  <si>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</si>
  <si>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</si>
  <si>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</si>
  <si>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</si>
  <si>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</si>
  <si>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</si>
  <si>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</si>
  <si>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</si>
  <si>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</si>
  <si>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</si>
  <si>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</si>
  <si>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</si>
  <si>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</si>
  <si>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</si>
  <si>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</si>
  <si>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</si>
  <si>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</si>
  <si>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</si>
  <si>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</si>
  <si>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</si>
  <si>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</si>
  <si>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</si>
  <si>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</si>
  <si>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</si>
  <si>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</si>
  <si>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</si>
  <si>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</si>
  <si>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</si>
  <si>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</si>
  <si>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</si>
  <si>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</si>
  <si>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</si>
  <si>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</si>
  <si>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</si>
  <si>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</si>
  <si>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</si>
  <si>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</si>
  <si>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</si>
  <si>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</si>
  <si>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</si>
  <si>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</si>
  <si>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</si>
  <si>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</si>
  <si>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</si>
  <si>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</si>
  <si>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</si>
  <si>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</si>
  <si>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</si>
  <si>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</si>
  <si>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</si>
  <si>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</si>
  <si>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</si>
  <si>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</si>
  <si>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</si>
  <si>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</si>
  <si>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</si>
  <si>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</si>
  <si>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</si>
  <si>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</si>
  <si>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</si>
  <si>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</si>
  <si>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</si>
  <si>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</si>
  <si>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</si>
  <si>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</si>
  <si>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</si>
  <si>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</si>
  <si>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</si>
  <si>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</si>
  <si>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</si>
  <si>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</si>
  <si>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</si>
  <si>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</si>
  <si>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</si>
  <si>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</si>
  <si>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</si>
  <si>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</si>
  <si>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</si>
  <si>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</si>
  <si>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</si>
  <si>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</si>
  <si>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</si>
  <si>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</si>
  <si>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</si>
  <si>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</si>
  <si>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</si>
  <si>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</si>
  <si>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</si>
  <si>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</si>
  <si>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</si>
  <si>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</si>
  <si>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</si>
  <si>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</si>
  <si>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</si>
  <si>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</si>
  <si>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</si>
  <si>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</si>
  <si>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</si>
  <si>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</si>
  <si>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</si>
  <si>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</si>
  <si>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</si>
  <si>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</si>
  <si>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</si>
  <si>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</si>
  <si>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</si>
  <si>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</si>
  <si>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</si>
  <si>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</si>
  <si>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</si>
  <si>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</si>
  <si>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</si>
  <si>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</si>
  <si>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</si>
  <si>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</si>
  <si>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</si>
  <si>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</si>
  <si>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</si>
  <si>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</si>
  <si>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</si>
  <si>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</si>
  <si>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</si>
  <si>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</si>
  <si>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</si>
  <si>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</si>
  <si>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</si>
  <si>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</si>
  <si>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</si>
  <si>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</si>
  <si>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</si>
  <si>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</si>
  <si>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</si>
  <si>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</si>
  <si>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</si>
  <si>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</si>
  <si>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</si>
  <si>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</si>
  <si>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</si>
  <si>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</si>
  <si>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</si>
  <si>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</si>
  <si>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</si>
  <si>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</si>
  <si>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</si>
  <si>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</si>
  <si>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</si>
  <si>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</si>
  <si>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</si>
  <si>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</si>
  <si>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</si>
  <si>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</si>
  <si>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</si>
  <si>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</si>
  <si>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</si>
  <si>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</si>
  <si>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</si>
  <si>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</si>
  <si>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</si>
  <si>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</si>
  <si>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</si>
  <si>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</si>
  <si>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</si>
  <si>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</si>
  <si>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</si>
  <si>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</si>
  <si>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</si>
  <si>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</si>
  <si>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</si>
  <si>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</si>
  <si>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</si>
  <si>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</si>
  <si>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</si>
  <si>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</si>
  <si>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</si>
  <si>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</si>
  <si>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</si>
  <si>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</si>
  <si>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</si>
  <si>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</si>
  <si>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</si>
  <si>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</si>
  <si>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</si>
  <si>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</si>
  <si>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</si>
  <si>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</si>
  <si>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</si>
  <si>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</si>
  <si>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</si>
  <si>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</si>
  <si>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</si>
  <si>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</si>
  <si>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</si>
  <si>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</si>
  <si>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</si>
  <si>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</si>
  <si>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</si>
  <si>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</si>
  <si>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</si>
  <si>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</si>
  <si>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</si>
  <si>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</si>
  <si>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</si>
  <si>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</si>
  <si>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</si>
  <si>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</si>
  <si>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</si>
  <si>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</si>
  <si>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</si>
  <si>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</si>
  <si>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</si>
  <si>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</si>
  <si>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</si>
  <si>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</si>
  <si>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</si>
  <si>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</si>
  <si>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</si>
  <si>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</si>
  <si>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</si>
  <si>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</si>
  <si>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</si>
  <si>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</si>
  <si>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</si>
  <si>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</si>
  <si>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</si>
  <si>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</si>
  <si>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</si>
  <si>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</si>
  <si>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</si>
  <si>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</si>
  <si>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</si>
  <si>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</si>
  <si>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</si>
  <si>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</si>
  <si>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</si>
  <si>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</si>
  <si>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</si>
  <si>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</si>
  <si>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</si>
  <si>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</si>
  <si>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</si>
  <si>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</si>
  <si>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</si>
  <si>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</si>
  <si>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</si>
  <si>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</si>
  <si>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</si>
  <si>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</si>
  <si>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</si>
  <si>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</si>
  <si>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</si>
  <si>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</si>
  <si>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</si>
  <si>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</si>
  <si>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</si>
  <si>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</si>
  <si>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</si>
  <si>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</si>
  <si>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</si>
  <si>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</si>
  <si>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</si>
  <si>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</si>
  <si>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</si>
  <si>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</si>
  <si>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</si>
  <si>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</si>
  <si>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</si>
  <si>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</si>
  <si>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</si>
  <si>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</si>
  <si>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</si>
  <si>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</si>
  <si>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</si>
  <si>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</si>
  <si>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</si>
  <si>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</si>
  <si>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</si>
  <si>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</si>
  <si>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</si>
  <si>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</si>
  <si>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</si>
  <si>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</si>
  <si>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</si>
  <si>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</si>
  <si>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</si>
  <si>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</si>
  <si>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</si>
  <si>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</si>
  <si>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</si>
  <si>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</si>
  <si>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</si>
  <si>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</si>
  <si>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</si>
  <si>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</si>
  <si>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</si>
  <si>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</si>
  <si>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</si>
  <si>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</si>
  <si>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</si>
  <si>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</si>
  <si>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</si>
  <si>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</si>
  <si>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</si>
  <si>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</si>
  <si>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</si>
  <si>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</si>
  <si>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</si>
  <si>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</si>
  <si>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</si>
  <si>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</si>
  <si>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</si>
  <si>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</si>
  <si>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</si>
  <si>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</si>
  <si>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</si>
  <si>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</si>
  <si>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</si>
  <si>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</si>
  <si>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</si>
  <si>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</si>
  <si>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</si>
  <si>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</si>
  <si>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</si>
  <si>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</si>
  <si>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</si>
  <si>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</si>
  <si>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</si>
  <si>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</si>
  <si>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</si>
  <si>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</si>
  <si>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</si>
  <si>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</si>
  <si>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</si>
  <si>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</si>
  <si>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</si>
  <si>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</si>
  <si>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</si>
  <si>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</si>
  <si>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</si>
  <si>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</si>
  <si>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</si>
  <si>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</si>
  <si>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</si>
  <si>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</si>
  <si>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</si>
  <si>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</si>
  <si>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</si>
  <si>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</si>
  <si>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</si>
  <si>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</si>
  <si>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</si>
  <si>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</si>
  <si>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</si>
  <si>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</si>
  <si>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</si>
  <si>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</si>
  <si>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</si>
  <si>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</si>
  <si>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</si>
  <si>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</si>
  <si>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</si>
  <si>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</si>
  <si>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</si>
  <si>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</si>
  <si>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</si>
  <si>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</si>
  <si>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</si>
  <si>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</si>
  <si>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</si>
  <si>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</si>
  <si>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</si>
  <si>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</si>
  <si>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</si>
  <si>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</si>
  <si>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</si>
  <si>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</si>
  <si>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</si>
  <si>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</si>
  <si>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</si>
  <si>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</si>
  <si>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</si>
  <si>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</si>
  <si>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</si>
  <si>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</si>
  <si>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</si>
  <si>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</si>
  <si>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</si>
  <si>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</si>
  <si>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</si>
  <si>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</si>
  <si>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</si>
  <si>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</si>
  <si>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</si>
  <si>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</si>
  <si>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</si>
  <si>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</si>
  <si>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</si>
  <si>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</si>
  <si>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</si>
  <si>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</si>
  <si>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</si>
  <si>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</si>
  <si>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</si>
  <si>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</si>
  <si>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</si>
  <si>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</si>
  <si>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</si>
  <si>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</si>
  <si>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</si>
  <si>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</si>
  <si>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</si>
  <si>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</si>
  <si>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</si>
  <si>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</si>
  <si>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</si>
  <si>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</si>
  <si>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</si>
  <si>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</si>
  <si>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</si>
  <si>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</si>
  <si>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</si>
  <si>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</si>
  <si>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</si>
  <si>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</si>
  <si>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</si>
  <si>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</si>
  <si>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</si>
  <si>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</si>
  <si>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</si>
  <si>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</si>
  <si>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</si>
  <si>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</si>
  <si>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</si>
  <si>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</si>
  <si>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</si>
  <si>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</si>
  <si>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</si>
  <si>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</si>
  <si>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</si>
  <si>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</si>
  <si>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</si>
  <si>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</si>
  <si>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</si>
  <si>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</si>
  <si>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</si>
  <si>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</si>
  <si>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</si>
  <si>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</si>
  <si>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</si>
  <si>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</si>
  <si>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</si>
  <si>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</si>
  <si>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</si>
  <si>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</si>
  <si>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</si>
  <si>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</si>
  <si>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</si>
  <si>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</si>
  <si>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</si>
  <si>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</si>
  <si>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</si>
  <si>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</si>
  <si>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</si>
  <si>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</si>
  <si>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</si>
  <si>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</si>
  <si>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</si>
  <si>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</si>
  <si>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</si>
  <si>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</si>
  <si>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</si>
  <si>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</si>
  <si>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</si>
  <si>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</si>
  <si>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</si>
  <si>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</si>
  <si>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</si>
  <si>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</si>
  <si>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</si>
  <si>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</si>
  <si>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</si>
  <si>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</si>
  <si>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</si>
  <si>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</si>
  <si>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</si>
  <si>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</si>
  <si>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</si>
  <si>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</si>
  <si>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</si>
  <si>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</si>
  <si>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</si>
  <si>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</si>
  <si>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</si>
  <si>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</si>
  <si>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</si>
  <si>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</si>
  <si>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</si>
  <si>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</si>
  <si>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</si>
  <si>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</si>
  <si>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</si>
  <si>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</si>
  <si>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</si>
  <si>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</si>
  <si>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</si>
  <si>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</si>
  <si>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</si>
  <si>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</si>
  <si>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</si>
  <si>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</si>
  <si>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</si>
  <si>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</si>
  <si>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</si>
  <si>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</si>
  <si>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</si>
  <si>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</si>
  <si>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</si>
  <si>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</si>
  <si>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</si>
  <si>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</si>
  <si>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</si>
  <si>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</si>
  <si>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</si>
  <si>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</si>
  <si>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</si>
  <si>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</si>
  <si>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</si>
  <si>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</si>
  <si>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</si>
  <si>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</si>
  <si>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</si>
  <si>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</si>
  <si>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</si>
  <si>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</si>
  <si>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</si>
  <si>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</si>
  <si>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</si>
  <si>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</si>
  <si>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</si>
  <si>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</si>
  <si>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</si>
  <si>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</si>
  <si>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</si>
  <si>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</si>
  <si>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</si>
  <si>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</si>
  <si>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</si>
  <si>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</si>
  <si>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</si>
  <si>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</si>
  <si>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</si>
  <si>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</si>
  <si>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</si>
  <si>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</si>
  <si>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</si>
  <si>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</si>
  <si>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</si>
  <si>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</si>
  <si>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</si>
  <si>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</si>
  <si>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</si>
  <si>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</si>
  <si>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</si>
  <si>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</si>
  <si>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</si>
  <si>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</si>
  <si>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</si>
  <si>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</si>
  <si>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</si>
  <si>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</si>
  <si>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</si>
  <si>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</si>
  <si>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</si>
  <si>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</si>
  <si>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</si>
  <si>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</si>
  <si>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</si>
  <si>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</si>
  <si>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</si>
  <si>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</si>
  <si>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</si>
  <si>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</si>
  <si>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</si>
  <si>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</si>
  <si>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</si>
  <si>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</si>
  <si>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</si>
  <si>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</si>
  <si>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</si>
  <si>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</si>
  <si>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</si>
  <si>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</si>
  <si>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</si>
  <si>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</si>
  <si>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</si>
  <si>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</si>
  <si>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</si>
  <si>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</si>
  <si>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</si>
  <si>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</si>
  <si>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</si>
  <si>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</si>
  <si>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</si>
  <si>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</si>
  <si>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</si>
  <si>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</si>
  <si>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</si>
  <si>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</si>
  <si>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</si>
  <si>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</si>
  <si>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</si>
  <si>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</si>
  <si>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</si>
  <si>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</si>
  <si>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</si>
  <si>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</si>
  <si>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</si>
  <si>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</si>
  <si>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</si>
  <si>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</si>
  <si>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</si>
  <si>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</si>
  <si>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</si>
  <si>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</si>
  <si>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</si>
  <si>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</si>
  <si>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</si>
  <si>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</si>
  <si>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</si>
  <si>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</si>
  <si>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</si>
  <si>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</si>
  <si>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</si>
  <si>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</si>
  <si>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</si>
  <si>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</si>
  <si>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</si>
  <si>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</si>
  <si>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</si>
  <si>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</si>
  <si>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</si>
  <si>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</si>
  <si>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</si>
  <si>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</si>
  <si>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</si>
  <si>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</si>
  <si>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</si>
  <si>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</si>
  <si>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</si>
  <si>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</si>
  <si>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</si>
  <si>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</si>
  <si>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</si>
  <si>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</si>
  <si>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</si>
  <si>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</si>
  <si>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</si>
  <si>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</si>
  <si>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</si>
  <si>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</si>
  <si>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</si>
  <si>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</si>
  <si>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</si>
  <si>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</si>
  <si>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</si>
  <si>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</si>
  <si>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</si>
  <si>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</si>
  <si>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</si>
  <si>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</si>
  <si>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</si>
  <si>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</si>
  <si>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</si>
  <si>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</si>
  <si>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</si>
  <si>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</si>
  <si>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</si>
  <si>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</si>
  <si>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</si>
  <si>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</si>
  <si>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</si>
  <si>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</si>
  <si>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</si>
  <si>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</si>
  <si>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</si>
  <si>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</si>
  <si>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</si>
  <si>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</si>
  <si>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</si>
  <si>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</si>
  <si>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</si>
  <si>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</si>
  <si>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</si>
  <si>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</si>
  <si>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</si>
  <si>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</si>
  <si>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</si>
  <si>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</si>
  <si>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</si>
  <si>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</si>
  <si>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</si>
  <si>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</si>
  <si>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</si>
  <si>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</si>
  <si>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</si>
  <si>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</si>
  <si>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</si>
  <si>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</si>
  <si>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</si>
  <si>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</si>
  <si>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</si>
  <si>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</si>
  <si>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</si>
  <si>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</si>
  <si>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</si>
  <si>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</si>
  <si>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</si>
  <si>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</si>
  <si>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</si>
  <si>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</si>
  <si>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</si>
  <si>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</si>
  <si>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</si>
  <si>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</si>
  <si>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</si>
  <si>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</si>
  <si>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</si>
  <si>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</si>
  <si>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</si>
  <si>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</si>
  <si>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</si>
  <si>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</si>
  <si>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</si>
  <si>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</si>
  <si>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</si>
  <si>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</si>
  <si>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</si>
  <si>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</si>
  <si>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</si>
  <si>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</si>
  <si>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</si>
  <si>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</si>
  <si>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</si>
  <si>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</si>
  <si>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</si>
  <si>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</si>
  <si>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</si>
  <si>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</si>
  <si>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</si>
  <si>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</si>
  <si>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</si>
  <si>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</si>
  <si>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</si>
  <si>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</si>
  <si>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</si>
  <si>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</si>
  <si>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</si>
  <si>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</si>
  <si>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</si>
  <si>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</si>
  <si>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</si>
  <si>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</si>
  <si>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</si>
  <si>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</si>
  <si>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</si>
  <si>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</si>
  <si>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</si>
  <si>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</si>
  <si>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</si>
  <si>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</si>
  <si>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</si>
  <si>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</si>
  <si>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</si>
  <si>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</si>
  <si>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</si>
  <si>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</si>
  <si>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</si>
  <si>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</si>
  <si>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</si>
  <si>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</si>
  <si>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</si>
  <si>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</si>
  <si>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</si>
  <si>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</si>
  <si>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</si>
  <si>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</si>
  <si>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</si>
  <si>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</si>
  <si>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</si>
  <si>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</si>
  <si>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</si>
  <si>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</si>
  <si>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</si>
  <si>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</si>
  <si>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</si>
  <si>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</si>
  <si>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</si>
  <si>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</si>
  <si>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</si>
  <si>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</si>
  <si>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</si>
  <si>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</si>
  <si>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</si>
  <si>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</si>
  <si>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</si>
  <si>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</si>
  <si>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</si>
  <si>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</si>
  <si>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</si>
  <si>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</si>
  <si>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</si>
  <si>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</si>
  <si>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</si>
  <si>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</si>
  <si>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</si>
  <si>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</si>
  <si>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</si>
  <si>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</si>
  <si>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</si>
  <si>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</si>
  <si>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</si>
  <si>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</si>
  <si>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</si>
  <si>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</si>
  <si>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</si>
  <si>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</si>
  <si>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</si>
  <si>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</si>
  <si>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</si>
  <si>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</si>
  <si>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</si>
  <si>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</si>
  <si>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</si>
  <si>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</si>
  <si>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</si>
  <si>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</si>
  <si>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</si>
  <si>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</si>
  <si>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</si>
  <si>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</si>
  <si>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</si>
  <si>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</si>
  <si>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</si>
  <si>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</si>
  <si>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</si>
  <si>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</si>
  <si>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</si>
  <si>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</si>
  <si>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</si>
  <si>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</si>
  <si>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</si>
  <si>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</si>
  <si>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</si>
  <si>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</si>
  <si>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</si>
  <si>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</si>
  <si>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</si>
  <si>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</si>
  <si>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</si>
  <si>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</si>
  <si>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</si>
  <si>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</si>
  <si>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</si>
  <si>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</si>
  <si>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</si>
  <si>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</si>
  <si>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</si>
  <si>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</si>
  <si>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</si>
  <si>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</si>
  <si>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</si>
  <si>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</si>
  <si>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</si>
  <si>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</si>
  <si>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</si>
  <si>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</si>
  <si>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</si>
  <si>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</si>
  <si>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</si>
  <si>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</si>
  <si>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</si>
  <si>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</si>
  <si>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</si>
  <si>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</si>
  <si>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</si>
  <si>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</si>
  <si>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</si>
  <si>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</si>
  <si>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</si>
  <si>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</si>
  <si>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</si>
  <si>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</si>
  <si>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</si>
  <si>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</si>
  <si>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</si>
  <si>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</si>
  <si>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</si>
  <si>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</si>
  <si>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</si>
  <si>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</si>
  <si>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</si>
  <si>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</si>
  <si>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</si>
  <si>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</si>
  <si>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</si>
  <si>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</si>
  <si>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</si>
  <si>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</si>
  <si>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</si>
  <si>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</si>
  <si>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</si>
  <si>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</si>
  <si>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</si>
  <si>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</si>
  <si>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</si>
  <si>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</si>
  <si>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</si>
  <si>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</si>
  <si>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</si>
  <si>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</si>
  <si>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</si>
  <si>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</si>
  <si>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</si>
  <si>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</si>
  <si>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</si>
  <si>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</si>
  <si>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</si>
  <si>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</si>
  <si>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</si>
  <si>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</si>
  <si>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</si>
  <si>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</si>
  <si>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</si>
  <si>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</si>
  <si>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</si>
  <si>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</si>
  <si>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</si>
  <si>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</si>
  <si>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</si>
  <si>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</si>
  <si>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</si>
  <si>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</si>
  <si>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</si>
  <si>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</si>
  <si>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</si>
  <si>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</si>
  <si>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</si>
  <si>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</si>
  <si>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</si>
  <si>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</si>
  <si>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</si>
  <si>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</si>
  <si>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</si>
  <si>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</si>
  <si>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</si>
  <si>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</si>
  <si>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</si>
  <si>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</si>
  <si>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</si>
  <si>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</si>
  <si>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</si>
  <si>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</si>
  <si>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</si>
  <si>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</si>
  <si>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</si>
  <si>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</si>
  <si>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</si>
  <si>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</si>
  <si>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</si>
  <si>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</si>
  <si>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</si>
  <si>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</si>
  <si>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</si>
  <si>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</si>
  <si>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</si>
  <si>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</si>
  <si>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</si>
  <si>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</si>
  <si>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</si>
  <si>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</si>
  <si>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</si>
  <si>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</si>
  <si>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</si>
  <si>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</si>
  <si>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</si>
  <si>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</si>
  <si>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</si>
  <si>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</si>
  <si>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</si>
  <si>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</si>
  <si>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</si>
  <si>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</si>
  <si>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</si>
  <si>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</si>
  <si>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</si>
  <si>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</si>
  <si>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</si>
  <si>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</si>
  <si>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</si>
  <si>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</si>
  <si>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</si>
  <si>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</si>
  <si>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</si>
  <si>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</si>
  <si>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</si>
  <si>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</si>
  <si>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</si>
  <si>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</si>
  <si>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</si>
  <si>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</si>
  <si>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</si>
  <si>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</si>
  <si>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</si>
  <si>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</si>
  <si>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</si>
  <si>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</si>
  <si>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</si>
  <si>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</si>
  <si>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</si>
  <si>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</si>
  <si>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</si>
  <si>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</si>
  <si>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</si>
  <si>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</si>
  <si>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</si>
  <si>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</si>
  <si>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</si>
  <si>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</si>
  <si>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</si>
  <si>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</si>
  <si>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</si>
  <si>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</si>
  <si>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</si>
  <si>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</si>
  <si>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</si>
  <si>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</si>
  <si>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</si>
  <si>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</si>
  <si>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</si>
  <si>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</si>
  <si>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</si>
  <si>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</si>
  <si>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</si>
  <si>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</si>
  <si>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</si>
  <si>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</si>
  <si>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</si>
  <si>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</si>
  <si>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</si>
  <si>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</si>
  <si>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</si>
  <si>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</si>
  <si>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</si>
  <si>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</si>
  <si>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</si>
  <si>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</si>
  <si>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</si>
  <si>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</si>
  <si>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</si>
  <si>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</si>
  <si>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</si>
  <si>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</si>
  <si>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</si>
  <si>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</si>
  <si>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</si>
  <si>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</si>
  <si>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</si>
  <si>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</si>
  <si>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</si>
  <si>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</si>
  <si>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</si>
  <si>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</si>
  <si>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</si>
  <si>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</si>
  <si>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</si>
  <si>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</si>
  <si>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</si>
  <si>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</si>
  <si>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</si>
  <si>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</si>
  <si>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</si>
  <si>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</si>
  <si>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</si>
  <si>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</si>
  <si>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</si>
  <si>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</si>
  <si>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</si>
  <si>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</si>
  <si>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</si>
  <si>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</si>
  <si>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</si>
  <si>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</si>
  <si>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</si>
  <si>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</si>
  <si>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</si>
  <si>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</si>
  <si>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</si>
  <si>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</si>
  <si>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</si>
  <si>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</si>
  <si>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</si>
  <si>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</si>
  <si>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</si>
  <si>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</si>
  <si>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</si>
  <si>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</si>
  <si>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</si>
  <si>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</si>
  <si>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</si>
  <si>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</si>
  <si>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</si>
  <si>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</si>
  <si>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</si>
  <si>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</si>
  <si>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</si>
  <si>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</si>
  <si>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</si>
  <si>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</si>
  <si>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</si>
  <si>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</si>
  <si>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</si>
  <si>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</si>
  <si>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</si>
  <si>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</si>
  <si>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</si>
  <si>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</si>
  <si>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</si>
  <si>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</si>
  <si>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</si>
  <si>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</si>
  <si>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</si>
  <si>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</si>
  <si>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</si>
  <si>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</si>
  <si>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</si>
  <si>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</si>
  <si>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</si>
  <si>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</si>
  <si>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</si>
  <si>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</si>
  <si>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</si>
  <si>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</si>
  <si>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</si>
  <si>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</si>
  <si>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</si>
  <si>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</si>
  <si>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</si>
  <si>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</si>
  <si>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</si>
  <si>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</si>
  <si>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</si>
  <si>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</si>
  <si>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</si>
  <si>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</si>
  <si>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</si>
  <si>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</si>
  <si>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</si>
  <si>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</si>
  <si>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</si>
  <si>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</si>
  <si>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</si>
  <si>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</si>
  <si>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</si>
  <si>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</si>
  <si>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</si>
  <si>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</si>
  <si>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</si>
  <si>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</si>
  <si>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</si>
  <si>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</si>
  <si>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</si>
  <si>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</si>
  <si>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</si>
  <si>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</si>
  <si>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</si>
  <si>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</si>
  <si>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</si>
  <si>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</si>
  <si>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</si>
  <si>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</si>
  <si>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</si>
  <si>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</si>
  <si>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</si>
  <si>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</si>
  <si>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</si>
  <si>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</si>
  <si>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</si>
  <si>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</si>
  <si>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</si>
  <si>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</si>
  <si>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</si>
  <si>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</si>
  <si>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</si>
  <si>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</si>
  <si>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</si>
  <si>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</si>
  <si>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</si>
  <si>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</si>
  <si>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</si>
  <si>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</si>
  <si>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</si>
  <si>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</si>
  <si>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</si>
  <si>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</si>
  <si>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</si>
  <si>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</si>
  <si>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</si>
  <si>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</si>
  <si>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</si>
  <si>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</si>
  <si>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</si>
  <si>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</si>
  <si>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</si>
  <si>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</si>
  <si>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</si>
  <si>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</si>
  <si>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</si>
  <si>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</si>
  <si>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</si>
  <si>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</si>
  <si>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</si>
  <si>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</si>
  <si>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</si>
  <si>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</si>
  <si>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</si>
  <si>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</si>
  <si>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</si>
  <si>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</si>
  <si>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</si>
  <si>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</si>
  <si>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</si>
  <si>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</si>
  <si>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</si>
  <si>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</si>
  <si>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</si>
  <si>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</si>
  <si>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</si>
  <si>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</si>
  <si>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</si>
  <si>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</si>
  <si>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</si>
  <si>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</si>
  <si>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</si>
  <si>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</si>
  <si>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</si>
  <si>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</si>
  <si>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</si>
  <si>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</si>
  <si>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</si>
  <si>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</si>
  <si>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</si>
  <si>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</si>
  <si>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</si>
  <si>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</si>
  <si>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</si>
  <si>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</si>
  <si>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</si>
  <si>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</si>
  <si>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</si>
  <si>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</si>
  <si>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</si>
  <si>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</si>
  <si>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</si>
  <si>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</si>
  <si>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</si>
  <si>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</si>
  <si>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</si>
  <si>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</si>
  <si>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</si>
  <si>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</si>
  <si>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</si>
  <si>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</si>
  <si>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</si>
  <si>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</si>
  <si>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</si>
  <si>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</si>
  <si>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</si>
  <si>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</si>
  <si>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</si>
  <si>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</si>
  <si>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</si>
  <si>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</si>
  <si>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</si>
  <si>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</si>
  <si>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</si>
  <si>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</si>
  <si>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</si>
  <si>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</si>
  <si>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</si>
  <si>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</si>
  <si>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</si>
  <si>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</si>
  <si>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</si>
  <si>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</si>
  <si>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</si>
  <si>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</si>
  <si>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</si>
  <si>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</si>
  <si>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</si>
  <si>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</si>
  <si>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</si>
  <si>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</si>
  <si>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</si>
  <si>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</si>
  <si>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</si>
  <si>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</si>
  <si>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</si>
  <si>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</si>
  <si>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</si>
  <si>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</si>
  <si>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</si>
  <si>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</si>
  <si>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</si>
  <si>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</si>
  <si>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</si>
  <si>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</si>
  <si>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</si>
  <si>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</si>
  <si>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</si>
  <si>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</si>
  <si>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</si>
  <si>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</si>
  <si>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</si>
  <si>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</si>
  <si>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</si>
  <si>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</si>
  <si>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</si>
  <si>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</si>
  <si>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</si>
  <si>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</si>
  <si>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</si>
  <si>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</si>
  <si>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</si>
  <si>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</si>
  <si>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</si>
  <si>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</si>
  <si>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</si>
  <si>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</si>
  <si>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</si>
  <si>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</si>
  <si>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</si>
  <si>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</si>
  <si>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</si>
  <si>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</si>
  <si>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</si>
  <si>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</si>
  <si>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</si>
  <si>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</si>
  <si>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</si>
  <si>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</si>
  <si>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</si>
  <si>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</si>
  <si>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</si>
  <si>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</si>
  <si>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</si>
  <si>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</si>
  <si>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</si>
  <si>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</si>
  <si>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</si>
  <si>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</si>
  <si>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</si>
  <si>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</si>
  <si>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</si>
  <si>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</si>
  <si>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</si>
  <si>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</si>
  <si>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</si>
  <si>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</si>
  <si>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</si>
  <si>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</si>
  <si>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</si>
  <si>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</si>
  <si>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</si>
  <si>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</si>
  <si>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</si>
  <si>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</si>
  <si>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</si>
  <si>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</si>
  <si>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</si>
  <si>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</si>
  <si>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</si>
  <si>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</si>
  <si>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</si>
  <si>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</si>
  <si>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</si>
  <si>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</si>
  <si>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</si>
  <si>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</si>
  <si>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</si>
  <si>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</si>
  <si>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</si>
  <si>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</si>
  <si>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</si>
  <si>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</si>
  <si>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</si>
  <si>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</si>
  <si>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</si>
  <si>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</si>
  <si>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</si>
  <si>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</si>
  <si>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</si>
  <si>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</si>
  <si>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</si>
  <si>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</si>
  <si>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</si>
  <si>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</si>
  <si>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</si>
  <si>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</si>
  <si>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</si>
  <si>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</si>
  <si>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</si>
  <si>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</si>
  <si>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</si>
  <si>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</si>
  <si>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</si>
  <si>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</si>
  <si>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</si>
  <si>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</si>
  <si>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</si>
  <si>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</si>
  <si>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</si>
  <si>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</si>
  <si>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</si>
  <si>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</si>
  <si>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</si>
  <si>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</si>
  <si>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</si>
  <si>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</si>
  <si>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</si>
  <si>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</si>
  <si>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</si>
  <si>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</si>
  <si>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</si>
  <si>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</si>
  <si>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</si>
  <si>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</si>
  <si>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</si>
  <si>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</si>
  <si>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</si>
  <si>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</si>
  <si>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</si>
  <si>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</si>
  <si>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</si>
  <si>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</si>
  <si>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</si>
  <si>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</si>
  <si>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</si>
  <si>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</si>
  <si>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</si>
  <si>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</si>
  <si>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</si>
  <si>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</si>
  <si>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</si>
  <si>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</si>
  <si>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</si>
  <si>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</si>
  <si>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</si>
  <si>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</si>
  <si>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</si>
  <si>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</si>
  <si>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</si>
  <si>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</si>
  <si>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</si>
  <si>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</si>
  <si>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</si>
  <si>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</si>
  <si>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</si>
  <si>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</si>
  <si>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</si>
  <si>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</si>
  <si>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</si>
  <si>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</si>
  <si>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</si>
  <si>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</si>
  <si>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</si>
  <si>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</si>
  <si>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</si>
  <si>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</si>
  <si>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</si>
  <si>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</si>
  <si>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</si>
  <si>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</si>
  <si>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</si>
  <si>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</si>
  <si>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</si>
  <si>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</si>
  <si>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</si>
  <si>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</si>
  <si>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</si>
  <si>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</si>
  <si>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</si>
  <si>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</si>
  <si>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</si>
  <si>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</si>
  <si>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</si>
  <si>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</si>
  <si>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</si>
  <si>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</si>
  <si>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</si>
  <si>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</si>
  <si>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</si>
  <si>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</si>
  <si>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</si>
  <si>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</si>
  <si>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</si>
  <si>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</si>
  <si>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</si>
  <si>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</si>
  <si>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</si>
  <si>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</si>
  <si>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</si>
  <si>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</si>
  <si>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</si>
  <si>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</si>
  <si>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</si>
  <si>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</si>
  <si>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</si>
  <si>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</si>
  <si>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</si>
  <si>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</si>
  <si>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</si>
  <si>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</si>
  <si>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</si>
  <si>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</si>
  <si>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</si>
  <si>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</si>
  <si>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</si>
  <si>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</si>
  <si>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</si>
  <si>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</si>
  <si>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</si>
  <si>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</si>
  <si>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</si>
  <si>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</si>
  <si>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</si>
  <si>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</si>
  <si>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</si>
  <si>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</si>
  <si>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</si>
  <si>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</si>
  <si>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</si>
  <si>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</si>
  <si>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</si>
  <si>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</si>
  <si>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</si>
  <si>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</si>
  <si>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</si>
  <si>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</si>
  <si>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</si>
  <si>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</si>
  <si>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</si>
  <si>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</si>
  <si>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</si>
  <si>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</si>
  <si>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</si>
  <si>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</si>
  <si>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</si>
  <si>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</si>
  <si>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</si>
  <si>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</si>
  <si>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</si>
  <si>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</si>
  <si>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</si>
  <si>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</si>
  <si>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</si>
  <si>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</si>
  <si>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</si>
  <si>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</si>
  <si>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</si>
  <si>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</si>
  <si>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</si>
  <si>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</si>
  <si>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</si>
  <si>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</si>
  <si>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</si>
  <si>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</si>
  <si>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</si>
  <si>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</si>
  <si>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</si>
  <si>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</si>
  <si>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</si>
  <si>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</si>
  <si>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</si>
  <si>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</si>
  <si>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</si>
  <si>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</si>
  <si>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</si>
  <si>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</si>
  <si>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</si>
  <si>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</si>
  <si>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</si>
  <si>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</si>
  <si>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</si>
  <si>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</si>
  <si>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</si>
  <si>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</si>
  <si>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</si>
  <si>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</si>
  <si>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</si>
  <si>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</si>
  <si>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</si>
  <si>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</si>
  <si>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</si>
  <si>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</si>
  <si>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</si>
  <si>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</si>
  <si>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</si>
  <si>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</si>
  <si>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</si>
  <si>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</si>
  <si>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</si>
  <si>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</si>
  <si>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</si>
  <si>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</si>
  <si>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</si>
  <si>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</si>
  <si>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</si>
  <si>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</si>
  <si>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</si>
  <si>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</si>
  <si>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</si>
  <si>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</si>
  <si>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</si>
  <si>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</si>
  <si>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</si>
  <si>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</si>
  <si>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</si>
  <si>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</si>
  <si>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</si>
  <si>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</si>
  <si>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</si>
  <si>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</si>
  <si>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</si>
  <si>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</si>
  <si>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</si>
  <si>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</si>
  <si>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</si>
  <si>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</si>
  <si>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</si>
  <si>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</si>
  <si>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</si>
  <si>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</si>
  <si>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</si>
  <si>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</si>
  <si>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</si>
  <si>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</si>
  <si>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</si>
  <si>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</si>
  <si>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</si>
  <si>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</si>
  <si>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</si>
  <si>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</si>
  <si>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</si>
  <si>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</si>
  <si>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</si>
  <si>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</si>
  <si>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</si>
  <si>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</si>
  <si>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</si>
  <si>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</si>
  <si>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</si>
  <si>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</si>
  <si>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</si>
  <si>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</si>
  <si>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</si>
  <si>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</si>
  <si>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</si>
  <si>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</si>
  <si>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</si>
  <si>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</si>
  <si>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</si>
  <si>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</si>
  <si>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</si>
  <si>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</si>
  <si>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</si>
  <si>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</si>
  <si>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</si>
  <si>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</si>
  <si>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</si>
  <si>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</si>
  <si>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</si>
  <si>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</si>
  <si>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</si>
  <si>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</si>
  <si>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</si>
  <si>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</si>
  <si>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</si>
  <si>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</si>
  <si>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</si>
  <si>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</si>
  <si>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</si>
  <si>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</si>
  <si>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</si>
  <si>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</si>
  <si>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</si>
  <si>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</si>
  <si>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</si>
  <si>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</si>
  <si>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</si>
  <si>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</si>
  <si>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</si>
  <si>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</si>
  <si>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</si>
  <si>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</si>
  <si>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</si>
  <si>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</si>
  <si>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</si>
  <si>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</si>
  <si>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</si>
  <si>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</si>
  <si>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</si>
  <si>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</si>
  <si>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</si>
  <si>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</si>
  <si>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</si>
  <si>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</si>
  <si>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</si>
  <si>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</si>
  <si>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</si>
  <si>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</si>
  <si>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</si>
  <si>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</si>
  <si>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</si>
  <si>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</si>
  <si>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</si>
  <si>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</si>
  <si>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</si>
  <si>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</si>
  <si>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</si>
  <si>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</si>
  <si>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</si>
  <si>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</si>
  <si>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</si>
  <si>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</si>
  <si>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</si>
  <si>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</si>
  <si>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</si>
  <si>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</si>
  <si>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</si>
  <si>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</si>
  <si>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</si>
  <si>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</si>
  <si>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</si>
  <si>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</si>
  <si>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</si>
  <si>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</si>
  <si>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</si>
  <si>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</si>
  <si>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</si>
  <si>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</si>
  <si>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</si>
  <si>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</si>
  <si>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</si>
  <si>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</si>
  <si>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</si>
  <si>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</si>
  <si>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</si>
  <si>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</si>
  <si>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</si>
  <si>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</si>
  <si>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</si>
  <si>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</si>
  <si>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</si>
  <si>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</si>
  <si>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</si>
  <si>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</si>
  <si>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</si>
  <si>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</si>
  <si>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</si>
  <si>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</si>
  <si>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</si>
  <si>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</si>
  <si>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</si>
  <si>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</si>
  <si>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</si>
  <si>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</si>
  <si>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</si>
  <si>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</si>
  <si>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</si>
  <si>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</si>
  <si>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</si>
  <si>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</si>
  <si>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</si>
  <si>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</si>
  <si>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</si>
  <si>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</si>
  <si>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</si>
  <si>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</si>
  <si>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</si>
  <si>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</si>
  <si>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</si>
  <si>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</si>
  <si>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</si>
  <si>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</si>
  <si>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</si>
  <si>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</si>
  <si>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</si>
  <si>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</si>
  <si>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</si>
  <si>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</si>
  <si>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</si>
  <si>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</si>
  <si>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</si>
  <si>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</si>
  <si>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</si>
  <si>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</si>
  <si>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</si>
  <si>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</si>
  <si>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</si>
  <si>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</si>
  <si>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</si>
  <si>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</si>
  <si>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</si>
  <si>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</si>
  <si>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</si>
  <si>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</si>
  <si>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</si>
  <si>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</si>
  <si>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</si>
  <si>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</si>
  <si>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</si>
  <si>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</si>
  <si>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</si>
  <si>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</si>
  <si>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</si>
  <si>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</si>
  <si>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</si>
  <si>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</si>
  <si>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</si>
  <si>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</si>
  <si>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</si>
  <si>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</si>
  <si>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</si>
  <si>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</si>
  <si>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</si>
  <si>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</si>
  <si>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</si>
  <si>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</si>
  <si>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</si>
  <si>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</si>
  <si>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</si>
  <si>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</si>
  <si>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</si>
  <si>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</si>
  <si>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</si>
  <si>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</si>
  <si>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</si>
  <si>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</si>
  <si>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</si>
  <si>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</si>
  <si>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</si>
  <si>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</si>
  <si>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</si>
  <si>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</si>
  <si>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</si>
  <si>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</si>
  <si>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</si>
  <si>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</si>
  <si>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</si>
  <si>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</si>
  <si>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</si>
  <si>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</si>
  <si>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</si>
  <si>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</si>
  <si>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</si>
  <si>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</si>
  <si>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</si>
  <si>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</si>
  <si>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</si>
  <si>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</si>
  <si>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</si>
  <si>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</si>
  <si>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</si>
  <si>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</si>
  <si>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</si>
  <si>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</si>
  <si>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</si>
  <si>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</si>
  <si>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</si>
  <si>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</si>
  <si>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</si>
  <si>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</si>
  <si>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</si>
  <si>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</si>
  <si>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</si>
  <si>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</si>
  <si>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</si>
  <si>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</si>
  <si>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</si>
  <si>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</si>
  <si>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</si>
  <si>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</si>
  <si>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</si>
  <si>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</si>
  <si>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</si>
  <si>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</si>
  <si>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</si>
  <si>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</si>
  <si>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</si>
  <si>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</si>
  <si>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</si>
  <si>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</si>
  <si>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</si>
  <si>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</si>
  <si>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</si>
  <si>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</si>
  <si>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</si>
  <si>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</si>
  <si>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</si>
  <si>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</si>
  <si>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</si>
  <si>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</si>
  <si>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</si>
  <si>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</si>
  <si>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</si>
  <si>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</si>
  <si>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</si>
  <si>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</si>
  <si>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</si>
  <si>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</si>
  <si>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</si>
  <si>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</si>
  <si>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</si>
  <si>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</si>
  <si>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</si>
  <si>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</si>
  <si>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</si>
  <si>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</si>
  <si>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</si>
  <si>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</si>
  <si>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</si>
  <si>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</si>
  <si>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</si>
  <si>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</si>
  <si>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</si>
  <si>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</si>
  <si>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</si>
  <si>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</si>
  <si>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</si>
  <si>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</si>
  <si>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</si>
  <si>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</si>
  <si>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</si>
  <si>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</si>
  <si>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</si>
  <si>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</si>
  <si>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</si>
  <si>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</si>
  <si>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</si>
  <si>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</si>
  <si>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</si>
  <si>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</si>
  <si>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</si>
  <si>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</si>
  <si>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</si>
  <si>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</si>
  <si>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</si>
  <si>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</si>
  <si>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</si>
  <si>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</si>
  <si>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</si>
  <si>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</si>
  <si>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</si>
  <si>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</si>
  <si>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</si>
  <si>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</si>
  <si>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</si>
  <si>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</si>
  <si>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</si>
  <si>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</si>
  <si>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</si>
  <si>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</si>
  <si>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</si>
  <si>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</si>
  <si>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</si>
  <si>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</si>
  <si>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</si>
  <si>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</si>
  <si>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</si>
  <si>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</si>
  <si>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</si>
  <si>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</si>
  <si>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</si>
  <si>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</si>
  <si>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</si>
  <si>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</si>
  <si>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</si>
  <si>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</si>
  <si>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</si>
  <si>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</si>
  <si>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</si>
  <si>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</si>
  <si>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</si>
  <si>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</si>
  <si>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</si>
  <si>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</si>
  <si>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</si>
  <si>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</si>
  <si>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</si>
  <si>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</si>
  <si>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</si>
  <si>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</si>
  <si>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</si>
  <si>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</si>
  <si>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</si>
  <si>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</si>
  <si>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</si>
  <si>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</si>
  <si>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</si>
  <si>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</si>
  <si>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</si>
  <si>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</si>
  <si>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</si>
  <si>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</si>
  <si>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</si>
  <si>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</si>
  <si>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</si>
  <si>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</si>
  <si>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</si>
  <si>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</si>
  <si>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</si>
  <si>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</si>
  <si>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</si>
  <si>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</si>
  <si>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</si>
  <si>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</si>
  <si>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</si>
  <si>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</si>
  <si>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</si>
  <si>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</si>
  <si>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</si>
  <si>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</si>
  <si>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</si>
  <si>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</si>
  <si>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</si>
  <si>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</si>
  <si>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</si>
  <si>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</si>
  <si>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</si>
  <si>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</si>
  <si>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</si>
  <si>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</si>
  <si>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</si>
  <si>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</si>
  <si>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</si>
  <si>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</si>
  <si>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</si>
  <si>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</si>
  <si>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</si>
  <si>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</si>
  <si>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</si>
  <si>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</si>
  <si>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</si>
  <si>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</si>
  <si>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</si>
  <si>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</si>
  <si>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</si>
  <si>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</si>
  <si>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</si>
  <si>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</si>
  <si>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</si>
  <si>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</si>
  <si>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</si>
  <si>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</si>
  <si>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</si>
  <si>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</si>
  <si>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</si>
  <si>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</si>
  <si>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</si>
  <si>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</si>
  <si>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</si>
  <si>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</si>
  <si>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</si>
  <si>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</si>
  <si>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</si>
  <si>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</si>
  <si>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</si>
  <si>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</si>
  <si>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</si>
  <si>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</si>
  <si>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</si>
  <si>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</si>
  <si>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</si>
  <si>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</si>
  <si>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</si>
  <si>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</si>
  <si>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</si>
  <si>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</si>
  <si>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</si>
  <si>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</si>
  <si>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</si>
  <si>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</si>
  <si>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</si>
  <si>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</si>
  <si>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</si>
  <si>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</si>
  <si>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</si>
  <si>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</si>
  <si>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</si>
  <si>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</si>
  <si>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</si>
  <si>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</si>
  <si>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</si>
  <si>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</si>
  <si>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</si>
  <si>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</si>
  <si>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</si>
  <si>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</si>
  <si>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</si>
  <si>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</si>
  <si>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</si>
  <si>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</si>
  <si>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</si>
  <si>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</si>
  <si>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</si>
  <si>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</si>
  <si>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</si>
  <si>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</si>
  <si>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</si>
  <si>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</si>
  <si>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</si>
  <si>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</si>
  <si>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</si>
  <si>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</si>
  <si>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</si>
  <si>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</si>
  <si>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</si>
  <si>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</si>
  <si>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</si>
  <si>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</si>
  <si>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</si>
  <si>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</si>
  <si>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</si>
  <si>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</si>
  <si>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</si>
  <si>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</si>
  <si>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</si>
  <si>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</si>
  <si>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</si>
  <si>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</si>
  <si>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</si>
  <si>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</si>
  <si>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</si>
  <si>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</si>
  <si>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</si>
  <si>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</si>
  <si>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</si>
  <si>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</si>
  <si>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</si>
  <si>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</si>
  <si>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</si>
  <si>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</si>
  <si>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</si>
  <si>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</si>
  <si>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</si>
  <si>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</si>
  <si>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</si>
  <si>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</si>
  <si>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</si>
  <si>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</si>
  <si>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</si>
  <si>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</si>
  <si>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</si>
  <si>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</si>
  <si>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</si>
  <si>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</si>
  <si>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</si>
  <si>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</si>
  <si>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</si>
  <si>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</si>
  <si>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</si>
  <si>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</si>
  <si>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</si>
  <si>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</si>
  <si>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</si>
  <si>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</si>
  <si>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</si>
  <si>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</si>
  <si>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</si>
  <si>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</si>
  <si>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</si>
  <si>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</si>
  <si>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</si>
  <si>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</si>
  <si>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</si>
  <si>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</si>
  <si>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</si>
  <si>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</si>
  <si>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</si>
  <si>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</si>
  <si>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</si>
  <si>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</si>
  <si>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</si>
  <si>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</si>
  <si>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</si>
  <si>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</si>
  <si>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</si>
  <si>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</si>
  <si>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</si>
  <si>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</si>
  <si>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</si>
  <si>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</si>
  <si>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</si>
  <si>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</si>
  <si>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</si>
  <si>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</si>
  <si>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</si>
  <si>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</si>
  <si>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</si>
  <si>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</si>
  <si>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</si>
  <si>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</si>
  <si>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</si>
  <si>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</si>
  <si>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</si>
  <si>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</si>
  <si>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</si>
  <si>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</si>
  <si>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</si>
  <si>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</si>
  <si>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</si>
  <si>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</si>
  <si>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</si>
  <si>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</si>
  <si>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</si>
  <si>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</si>
  <si>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</si>
  <si>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</si>
  <si>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</si>
  <si>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</si>
  <si>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</si>
  <si>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</si>
  <si>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</si>
  <si>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</si>
  <si>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</si>
  <si>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</si>
  <si>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</si>
  <si>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</si>
  <si>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</si>
  <si>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</si>
  <si>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</si>
  <si>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</si>
  <si>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</si>
  <si>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</si>
  <si>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</si>
  <si>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</si>
  <si>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</si>
  <si>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</si>
  <si>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</si>
  <si>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</si>
  <si>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</si>
  <si>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</si>
  <si>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</si>
  <si>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</si>
  <si>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</si>
  <si>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</si>
  <si>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</si>
  <si>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</si>
  <si>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</si>
  <si>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</si>
  <si>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</si>
  <si>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</si>
  <si>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</si>
  <si>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</si>
  <si>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</si>
  <si>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</si>
  <si>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</si>
  <si>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</si>
  <si>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</si>
  <si>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</si>
  <si>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</si>
  <si>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</si>
  <si>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</si>
  <si>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</si>
  <si>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</si>
  <si>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</si>
  <si>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</si>
  <si>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</si>
  <si>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</si>
  <si>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</si>
  <si>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</si>
  <si>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</si>
  <si>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</si>
  <si>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</si>
  <si>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</si>
  <si>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</si>
  <si>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</si>
  <si>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</si>
  <si>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</si>
  <si>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</si>
  <si>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</si>
  <si>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</si>
  <si>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</si>
  <si>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</si>
  <si>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</si>
  <si>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</si>
  <si>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</si>
  <si>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</si>
  <si>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</si>
  <si>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</si>
  <si>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</si>
  <si>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</si>
  <si>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</si>
  <si>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</si>
  <si>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</si>
  <si>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</si>
  <si>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</si>
  <si>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</si>
  <si>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</si>
  <si>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</si>
  <si>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</si>
  <si>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</si>
  <si>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</si>
  <si>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</si>
  <si>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</si>
  <si>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</si>
  <si>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</si>
  <si>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</si>
  <si>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</si>
  <si>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</si>
  <si>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</si>
  <si>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</si>
  <si>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</si>
  <si>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</si>
  <si>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</si>
  <si>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</si>
  <si>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</si>
  <si>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</si>
  <si>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</si>
  <si>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</si>
  <si>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</si>
  <si>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</si>
  <si>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</si>
  <si>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</si>
  <si>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</si>
  <si>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</si>
  <si>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</si>
  <si>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</si>
  <si>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</si>
  <si>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</si>
  <si>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</si>
  <si>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</si>
  <si>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</si>
  <si>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</si>
  <si>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</si>
  <si>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</si>
  <si>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</si>
  <si>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</si>
  <si>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</si>
  <si>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</si>
  <si>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</si>
  <si>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</si>
  <si>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</si>
  <si>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</si>
  <si>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</si>
  <si>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</si>
  <si>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</si>
  <si>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</si>
  <si>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</si>
  <si>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</si>
  <si>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</si>
  <si>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</si>
  <si>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</si>
  <si>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</si>
  <si>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</si>
  <si>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</si>
  <si>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</si>
  <si>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</si>
  <si>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</si>
  <si>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</si>
  <si>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</si>
  <si>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</si>
  <si>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</si>
  <si>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</si>
  <si>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</si>
  <si>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</si>
  <si>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</si>
  <si>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</si>
  <si>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</si>
  <si>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</si>
  <si>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</si>
  <si>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</si>
  <si>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</si>
  <si>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</si>
  <si>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</si>
  <si>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</si>
  <si>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</si>
  <si>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</si>
  <si>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</si>
  <si>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</si>
  <si>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</si>
  <si>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</si>
  <si>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</si>
  <si>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</si>
  <si>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</si>
  <si>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</si>
  <si>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</si>
  <si>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</si>
  <si>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</si>
  <si>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</si>
  <si>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</si>
  <si>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</si>
  <si>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</si>
  <si>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</si>
  <si>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</si>
  <si>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</si>
  <si>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</si>
  <si>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</si>
  <si>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</si>
  <si>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</si>
  <si>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</si>
  <si>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</si>
  <si>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</si>
  <si>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</si>
  <si>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</si>
  <si>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</si>
  <si>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</si>
  <si>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</si>
  <si>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</si>
  <si>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</si>
  <si>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</si>
  <si>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</si>
  <si>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</si>
  <si>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</si>
  <si>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</si>
  <si>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</si>
  <si>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</si>
  <si>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</si>
  <si>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</si>
  <si>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</si>
  <si>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</si>
  <si>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</si>
  <si>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</si>
  <si>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</si>
  <si>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</si>
  <si>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</si>
  <si>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</si>
  <si>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</si>
  <si>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</si>
  <si>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</si>
  <si>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</si>
  <si>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</si>
  <si>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</si>
  <si>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</si>
  <si>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</si>
  <si>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</si>
  <si>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</si>
  <si>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</si>
  <si>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</si>
  <si>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</si>
  <si>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</si>
  <si>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</si>
  <si>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</si>
  <si>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</si>
  <si>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</si>
  <si>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</si>
  <si>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</si>
  <si>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</si>
  <si>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</si>
  <si>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</si>
  <si>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</si>
  <si>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</si>
  <si>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</si>
  <si>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</si>
  <si>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</si>
  <si>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</si>
  <si>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</si>
  <si>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</si>
  <si>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</si>
  <si>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</si>
  <si>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</si>
  <si>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</si>
  <si>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</si>
  <si>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</si>
  <si>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</si>
  <si>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</si>
  <si>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</si>
  <si>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</si>
  <si>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</si>
  <si>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</si>
  <si>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</si>
  <si>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</si>
  <si>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</si>
  <si>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</si>
  <si>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</si>
  <si>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</si>
  <si>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</si>
  <si>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</si>
  <si>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</si>
  <si>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</si>
  <si>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</si>
  <si>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</si>
  <si>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</si>
  <si>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</si>
  <si>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</si>
  <si>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</si>
  <si>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</si>
  <si>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</si>
  <si>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</si>
  <si>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</si>
  <si>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</si>
  <si>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</si>
  <si>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</si>
  <si>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</si>
  <si>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</si>
  <si>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</si>
  <si>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</si>
  <si>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</si>
  <si>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</si>
  <si>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</si>
  <si>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</si>
  <si>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</si>
  <si>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</si>
  <si>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</si>
  <si>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</si>
  <si>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</si>
  <si>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</si>
  <si>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</si>
  <si>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</si>
  <si>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</si>
  <si>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</si>
  <si>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</si>
  <si>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</si>
  <si>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</si>
  <si>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</si>
  <si>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</si>
  <si>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</si>
  <si>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</si>
  <si>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</si>
  <si>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</si>
  <si>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</si>
  <si>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</si>
  <si>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</si>
  <si>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</si>
  <si>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</si>
  <si>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</si>
  <si>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</si>
  <si>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</si>
  <si>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</si>
  <si>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</si>
  <si>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</si>
  <si>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</si>
  <si>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</si>
  <si>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</si>
  <si>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</si>
  <si>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</si>
  <si>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</si>
  <si>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</si>
  <si>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</si>
  <si>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</si>
  <si>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</si>
  <si>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</si>
  <si>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</si>
  <si>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</si>
  <si>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</si>
  <si>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</si>
  <si>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</si>
  <si>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</si>
  <si>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</si>
  <si>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</si>
  <si>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</si>
  <si>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</si>
  <si>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</si>
  <si>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</si>
  <si>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</si>
  <si>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</si>
  <si>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</si>
  <si>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</si>
  <si>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</si>
  <si>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</si>
  <si>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</si>
  <si>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</si>
  <si>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</si>
  <si>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</si>
  <si>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</si>
  <si>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</si>
  <si>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</si>
  <si>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</si>
  <si>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</si>
  <si>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</si>
  <si>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</si>
  <si>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</si>
  <si>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</si>
  <si>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</si>
  <si>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</si>
  <si>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</si>
  <si>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</si>
  <si>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</si>
  <si>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</si>
  <si>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</si>
  <si>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</si>
  <si>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</si>
  <si>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</si>
  <si>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</si>
  <si>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</si>
  <si>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</si>
  <si>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</si>
  <si>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</si>
  <si>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</si>
  <si>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</si>
  <si>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</si>
  <si>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</si>
  <si>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</si>
  <si>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</si>
  <si>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</si>
  <si>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</si>
  <si>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</si>
  <si>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</si>
  <si>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</si>
  <si>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</si>
  <si>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</si>
  <si>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</si>
  <si>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</si>
  <si>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</si>
  <si>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</si>
  <si>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</si>
  <si>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</si>
  <si>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</si>
  <si>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</si>
  <si>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</si>
  <si>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</si>
  <si>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</si>
  <si>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</si>
  <si>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</si>
  <si>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</si>
  <si>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</si>
  <si>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</si>
  <si>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</si>
  <si>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</si>
  <si>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</si>
  <si>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</si>
  <si>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</si>
  <si>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</si>
  <si>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</si>
  <si>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</si>
  <si>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</si>
  <si>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</si>
  <si>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</si>
  <si>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</si>
  <si>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</si>
  <si>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</si>
  <si>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</si>
  <si>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</si>
  <si>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</si>
  <si>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</si>
  <si>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</si>
  <si>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</si>
  <si>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</si>
  <si>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</si>
  <si>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</si>
  <si>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</si>
  <si>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</si>
  <si>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</si>
  <si>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</si>
  <si>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</si>
  <si>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</si>
  <si>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</si>
  <si>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</si>
  <si>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</si>
  <si>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</si>
  <si>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</si>
  <si>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</si>
  <si>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</si>
  <si>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</si>
  <si>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</si>
  <si>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</si>
  <si>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</si>
  <si>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</si>
  <si>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</si>
  <si>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</si>
  <si>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</si>
  <si>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</si>
  <si>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</si>
  <si>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</si>
  <si>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</si>
  <si>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</si>
  <si>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</si>
  <si>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</si>
  <si>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</si>
  <si>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</si>
  <si>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</si>
  <si>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</si>
  <si>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</si>
  <si>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</si>
  <si>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</si>
  <si>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</si>
  <si>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</si>
  <si>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</si>
  <si>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</si>
  <si>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</si>
  <si>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</si>
  <si>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</si>
  <si>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</si>
  <si>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</si>
  <si>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</si>
  <si>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</si>
  <si>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</si>
  <si>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</si>
  <si>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</si>
  <si>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</si>
  <si>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</si>
  <si>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</si>
  <si>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</si>
  <si>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</si>
  <si>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</si>
  <si>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</si>
  <si>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</si>
  <si>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</si>
  <si>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</si>
  <si>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</si>
  <si>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</si>
  <si>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</si>
  <si>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</si>
  <si>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</si>
  <si>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</si>
  <si>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</si>
  <si>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</si>
  <si>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</si>
  <si>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</si>
  <si>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</si>
  <si>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</si>
  <si>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</si>
  <si>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</si>
  <si>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</si>
  <si>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</si>
  <si>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</si>
  <si>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</si>
  <si>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</si>
  <si>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</si>
  <si>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</si>
  <si>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</si>
  <si>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</si>
  <si>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</si>
  <si>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</si>
  <si>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</si>
  <si>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</si>
  <si>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</si>
  <si>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</si>
  <si>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</si>
  <si>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</si>
  <si>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</si>
  <si>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</si>
  <si>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</si>
  <si>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</si>
  <si>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</si>
  <si>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</si>
  <si>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</si>
  <si>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</si>
  <si>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</si>
  <si>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</si>
  <si>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</si>
  <si>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</si>
  <si>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</si>
  <si>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</si>
  <si>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</si>
  <si>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</si>
  <si>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</si>
  <si>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</si>
  <si>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</si>
  <si>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</si>
  <si>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</si>
  <si>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</si>
  <si>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</si>
  <si>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</si>
  <si>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</si>
  <si>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</si>
  <si>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</si>
  <si>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</si>
  <si>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</si>
  <si>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</si>
  <si>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</si>
  <si>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</si>
  <si>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</si>
  <si>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</si>
  <si>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</si>
  <si>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</si>
  <si>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</si>
  <si>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</si>
  <si>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</si>
  <si>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</si>
  <si>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</si>
  <si>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</si>
  <si>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</si>
  <si>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</si>
  <si>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</si>
  <si>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</si>
  <si>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</si>
  <si>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</si>
  <si>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</si>
  <si>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</si>
  <si>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</si>
  <si>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</si>
  <si>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</si>
  <si>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</si>
  <si>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</si>
  <si>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</si>
  <si>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</si>
  <si>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</si>
  <si>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</si>
  <si>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</si>
  <si>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</si>
  <si>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</si>
  <si>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</si>
  <si>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</si>
  <si>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</si>
  <si>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</si>
  <si>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</si>
  <si>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</si>
  <si>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</si>
  <si>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</si>
  <si>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</si>
  <si>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</si>
  <si>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</si>
  <si>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</si>
  <si>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</si>
  <si>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</si>
  <si>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</si>
  <si>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</si>
  <si>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</si>
  <si>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</si>
  <si>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</si>
  <si>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</si>
  <si>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</si>
  <si>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</si>
  <si>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</si>
  <si>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</si>
  <si>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</si>
  <si>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</si>
  <si>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</si>
  <si>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</si>
  <si>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</si>
  <si>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</si>
  <si>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</si>
  <si>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</si>
  <si>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</si>
  <si>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</si>
  <si>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</si>
  <si>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</si>
  <si>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</si>
  <si>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</si>
  <si>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</si>
  <si>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</si>
  <si>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</si>
  <si>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</si>
  <si>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</si>
  <si>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</si>
  <si>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</si>
  <si>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</si>
  <si>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</si>
  <si>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</si>
  <si>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</si>
  <si>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</si>
  <si>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</si>
  <si>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</si>
  <si>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</si>
  <si>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</si>
  <si>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</si>
  <si>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</si>
  <si>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</si>
  <si>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</si>
  <si>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</si>
  <si>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</si>
  <si>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</si>
  <si>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</si>
  <si>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</si>
  <si>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</si>
  <si>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</si>
  <si>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</si>
  <si>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</si>
  <si>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</si>
  <si>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</si>
  <si>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</si>
  <si>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</si>
  <si>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</si>
  <si>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</si>
  <si>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</si>
  <si>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</si>
  <si>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</si>
  <si>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</si>
  <si>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</si>
  <si>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</si>
  <si>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</si>
  <si>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</si>
  <si>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</si>
  <si>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</si>
  <si>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</si>
  <si>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</si>
  <si>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</si>
  <si>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</si>
  <si>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</si>
  <si>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</si>
  <si>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</si>
  <si>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</si>
  <si>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</si>
  <si>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</si>
  <si>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</si>
  <si>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</si>
  <si>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</si>
  <si>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</si>
  <si>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</si>
  <si>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</si>
  <si>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</si>
  <si>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</si>
  <si>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</si>
  <si>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</si>
  <si>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</si>
  <si>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</si>
  <si>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</si>
  <si>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</si>
  <si>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</si>
  <si>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</si>
  <si>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</si>
  <si>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</si>
  <si>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</si>
  <si>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</si>
  <si>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</si>
  <si>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</si>
  <si>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</si>
  <si>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</si>
  <si>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</si>
  <si>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</si>
  <si>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</si>
  <si>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</si>
  <si>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</si>
  <si>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</si>
  <si>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</si>
  <si>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</si>
  <si>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</si>
  <si>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</si>
  <si>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</si>
  <si>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</si>
  <si>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</si>
  <si>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</si>
  <si>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</si>
  <si>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</si>
  <si>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</si>
  <si>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</si>
  <si>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</si>
  <si>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</si>
  <si>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</si>
  <si>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</si>
  <si>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</si>
  <si>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</si>
  <si>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</si>
  <si>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</si>
  <si>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</si>
  <si>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</si>
  <si>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</si>
  <si>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</si>
  <si>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</si>
  <si>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</si>
  <si>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</si>
  <si>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</si>
  <si>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</si>
  <si>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</si>
  <si>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</si>
  <si>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</si>
  <si>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</si>
  <si>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</si>
  <si>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</si>
  <si>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</si>
  <si>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</si>
  <si>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</si>
  <si>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</si>
  <si>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</si>
  <si>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</si>
  <si>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</si>
  <si>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</si>
  <si>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</si>
  <si>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</si>
  <si>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</si>
  <si>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</si>
  <si>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</si>
  <si>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</si>
  <si>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</si>
  <si>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</si>
  <si>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</si>
  <si>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</si>
  <si>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</si>
  <si>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</si>
  <si>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</si>
  <si>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</si>
  <si>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</si>
  <si>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</si>
  <si>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</si>
  <si>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</si>
  <si>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</si>
  <si>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</si>
  <si>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</si>
  <si>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</si>
  <si>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</si>
  <si>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</si>
  <si>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</si>
  <si>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</si>
  <si>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</si>
  <si>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</si>
  <si>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</si>
  <si>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</si>
  <si>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</si>
  <si>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</si>
  <si>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</si>
  <si>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</si>
  <si>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</si>
  <si>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</si>
  <si>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</si>
  <si>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</si>
  <si>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</si>
  <si>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</si>
  <si>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</si>
  <si>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</si>
  <si>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</si>
  <si>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</si>
  <si>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</si>
  <si>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</si>
  <si>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</si>
  <si>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</si>
  <si>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</si>
  <si>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</si>
  <si>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</si>
  <si>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</si>
  <si>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</si>
  <si>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</si>
  <si>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</si>
  <si>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</si>
  <si>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</si>
  <si>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</si>
  <si>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</si>
  <si>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</si>
  <si>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</si>
  <si>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</si>
  <si>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</si>
  <si>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</si>
  <si>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</si>
  <si>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</si>
  <si>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</si>
  <si>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</si>
  <si>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</si>
  <si>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</si>
  <si>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</si>
  <si>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</si>
  <si>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</si>
  <si>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</si>
  <si>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</si>
  <si>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</si>
  <si>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</si>
  <si>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</si>
  <si>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</si>
  <si>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</si>
  <si>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</si>
  <si>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</si>
  <si>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</si>
  <si>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</si>
  <si>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</si>
  <si>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</si>
  <si>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</si>
  <si>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</si>
  <si>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</si>
  <si>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</si>
  <si>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</si>
  <si>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</si>
  <si>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</si>
  <si>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</si>
  <si>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</si>
  <si>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</si>
  <si>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</si>
  <si>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</si>
  <si>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</si>
  <si>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</si>
  <si>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</si>
  <si>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</si>
  <si>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</si>
  <si>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</si>
  <si>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</si>
  <si>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</si>
  <si>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</si>
  <si>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</si>
  <si>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</si>
  <si>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</si>
  <si>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</si>
  <si>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</si>
  <si>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</si>
  <si>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</si>
  <si>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</si>
  <si>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</si>
  <si>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</si>
  <si>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</si>
  <si>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</si>
  <si>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</si>
  <si>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</si>
  <si>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</si>
  <si>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</si>
  <si>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</si>
  <si>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</si>
  <si>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</si>
  <si>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</si>
  <si>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</si>
  <si>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</si>
  <si>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</si>
  <si>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</si>
  <si>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</si>
  <si>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</si>
  <si>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</si>
  <si>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</si>
  <si>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</si>
  <si>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</si>
  <si>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</si>
  <si>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</si>
  <si>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</si>
  <si>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</si>
  <si>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</si>
  <si>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</si>
  <si>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</si>
  <si>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</si>
  <si>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</si>
  <si>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</si>
  <si>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</si>
  <si>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</si>
  <si>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</si>
  <si>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</si>
  <si>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</si>
  <si>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</si>
  <si>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</si>
  <si>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</si>
  <si>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</si>
  <si>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</si>
  <si>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</si>
  <si>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</si>
  <si>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</si>
  <si>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</si>
  <si>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</si>
  <si>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</si>
  <si>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</si>
  <si>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</si>
  <si>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</si>
  <si>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</si>
  <si>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</si>
  <si>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</si>
  <si>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</si>
  <si>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</si>
  <si>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</si>
  <si>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</si>
  <si>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</si>
  <si>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</si>
  <si>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</si>
  <si>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</si>
  <si>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</si>
  <si>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</si>
  <si>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</si>
  <si>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</si>
  <si>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</si>
  <si>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</si>
  <si>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</si>
  <si>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</si>
  <si>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</si>
  <si>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</si>
  <si>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</si>
  <si>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</si>
  <si>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</si>
  <si>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</si>
  <si>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</si>
  <si>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</si>
  <si>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</si>
  <si>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</si>
  <si>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</si>
  <si>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</si>
  <si>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</si>
  <si>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</si>
  <si>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</si>
  <si>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</si>
  <si>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</si>
  <si>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</si>
  <si>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</si>
  <si>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</si>
  <si>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</si>
  <si>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</si>
  <si>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</si>
  <si>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</si>
  <si>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</si>
  <si>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</si>
  <si>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</si>
  <si>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</si>
  <si>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</si>
  <si>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</si>
  <si>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</si>
  <si>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</si>
  <si>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</si>
  <si>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</si>
  <si>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</si>
  <si>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</si>
  <si>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</si>
  <si>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</si>
  <si>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</si>
  <si>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</si>
  <si>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</si>
  <si>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</si>
  <si>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</si>
  <si>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</si>
  <si>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</si>
  <si>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</si>
  <si>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</si>
  <si>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</si>
  <si>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</si>
  <si>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</si>
  <si>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</si>
  <si>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</si>
  <si>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</si>
  <si>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</si>
  <si>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</si>
  <si>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</si>
  <si>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</si>
  <si>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</si>
  <si>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</si>
  <si>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</si>
  <si>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</si>
  <si>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</si>
  <si>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</si>
  <si>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</si>
  <si>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</si>
  <si>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</si>
  <si>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</si>
  <si>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</si>
  <si>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</si>
  <si>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</si>
  <si>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</si>
  <si>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</si>
  <si>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</si>
  <si>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</si>
  <si>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</si>
  <si>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</si>
  <si>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</si>
  <si>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</si>
  <si>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</si>
  <si>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</si>
  <si>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</si>
  <si>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</si>
  <si>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</si>
  <si>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</si>
  <si>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</si>
  <si>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</si>
  <si>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</si>
  <si>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</si>
  <si>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</si>
  <si>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</si>
  <si>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</si>
  <si>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</si>
  <si>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</si>
  <si>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</si>
  <si>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</si>
  <si>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</si>
  <si>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</si>
  <si>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</si>
  <si>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</si>
  <si>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</si>
  <si>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</si>
  <si>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</si>
  <si>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</si>
  <si>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</si>
  <si>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</si>
  <si>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</si>
  <si>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</si>
  <si>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</si>
  <si>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</si>
  <si>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</si>
  <si>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</si>
  <si>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</si>
  <si>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</si>
  <si>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</si>
  <si>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</si>
  <si>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</si>
  <si>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</si>
  <si>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</si>
  <si>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</si>
  <si>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</si>
  <si>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</si>
  <si>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</si>
  <si>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</si>
  <si>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</si>
  <si>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</si>
  <si>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</si>
  <si>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</si>
  <si>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</si>
  <si>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</si>
  <si>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</si>
  <si>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</si>
  <si>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</si>
  <si>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</si>
  <si>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</si>
  <si>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</si>
  <si>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</si>
  <si>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</si>
  <si>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</si>
  <si>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</si>
  <si>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</si>
  <si>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</si>
  <si>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</si>
  <si>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</si>
  <si>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</si>
  <si>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</si>
  <si>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</si>
  <si>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</si>
  <si>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</si>
  <si>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</si>
  <si>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</si>
  <si>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</si>
  <si>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</si>
  <si>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</si>
  <si>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</si>
  <si>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</si>
  <si>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</si>
  <si>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</si>
  <si>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</si>
  <si>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</si>
  <si>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</si>
  <si>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</si>
  <si>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</si>
  <si>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</si>
  <si>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</si>
  <si>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</si>
  <si>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</si>
  <si>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</si>
  <si>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</si>
  <si>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</si>
  <si>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</si>
  <si>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</si>
  <si>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</si>
  <si>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</si>
  <si>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</si>
  <si>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</si>
  <si>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</si>
  <si>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</si>
  <si>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</si>
  <si>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</si>
  <si>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</si>
  <si>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</si>
  <si>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</si>
  <si>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</si>
  <si>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</si>
  <si>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</si>
  <si>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</si>
  <si>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</si>
  <si>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</si>
  <si>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</si>
  <si>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</si>
  <si>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</si>
  <si>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</si>
  <si>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</si>
  <si>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</si>
  <si>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</si>
  <si>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</si>
  <si>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</si>
  <si>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</si>
  <si>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</si>
  <si>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</si>
  <si>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</si>
  <si>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</si>
  <si>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</si>
  <si>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</si>
  <si>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</si>
  <si>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</si>
  <si>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</si>
  <si>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</si>
  <si>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</si>
  <si>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</si>
  <si>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</si>
  <si>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</si>
  <si>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</si>
  <si>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</si>
  <si>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</si>
  <si>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</si>
  <si>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</si>
  <si>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</si>
  <si>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</si>
  <si>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</si>
  <si>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</si>
  <si>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</si>
  <si>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</si>
  <si>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</si>
  <si>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</si>
  <si>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</si>
  <si>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</si>
  <si>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</si>
  <si>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</si>
  <si>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</si>
  <si>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</si>
  <si>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</si>
  <si>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</si>
  <si>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</si>
  <si>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</si>
  <si>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</si>
  <si>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</si>
  <si>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</si>
  <si>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</si>
  <si>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</si>
  <si>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</si>
  <si>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</si>
  <si>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</si>
  <si>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</si>
  <si>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</si>
  <si>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</si>
  <si>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</si>
  <si>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</si>
  <si>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</si>
  <si>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</si>
  <si>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</si>
  <si>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</si>
  <si>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</si>
  <si>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</si>
  <si>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</si>
  <si>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</si>
  <si>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</si>
  <si>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</si>
  <si>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</si>
  <si>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</si>
  <si>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</si>
  <si>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</si>
  <si>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</si>
  <si>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</si>
  <si>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</si>
  <si>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</si>
  <si>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</si>
  <si>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</si>
  <si>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</si>
  <si>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</si>
  <si>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</si>
  <si>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</si>
  <si>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</si>
  <si>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</si>
  <si>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</si>
  <si>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</si>
  <si>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</si>
  <si>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</si>
  <si>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</si>
  <si>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</si>
  <si>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</si>
  <si>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</si>
  <si>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</si>
  <si>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</si>
  <si>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</si>
  <si>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</si>
  <si>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</si>
  <si>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</si>
  <si>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</si>
  <si>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</si>
  <si>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</si>
  <si>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</si>
  <si>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</si>
  <si>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</si>
  <si>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</si>
  <si>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</si>
  <si>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</si>
  <si>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</si>
  <si>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</si>
  <si>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</si>
  <si>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</si>
  <si>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</si>
  <si>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</si>
  <si>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</si>
  <si>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</si>
  <si>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</si>
  <si>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</si>
  <si>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</si>
  <si>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</si>
  <si>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</si>
  <si>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</si>
  <si>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</si>
  <si>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</si>
  <si>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</si>
  <si>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</si>
  <si>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</si>
  <si>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</si>
  <si>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</si>
  <si>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</si>
  <si>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</si>
  <si>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</si>
  <si>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</si>
  <si>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</si>
  <si>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</si>
  <si>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</si>
  <si>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</si>
  <si>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</si>
  <si>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</si>
  <si>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</si>
  <si>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</si>
  <si>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</si>
  <si>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</si>
  <si>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</si>
  <si>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</si>
  <si>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</si>
  <si>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</si>
  <si>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</si>
  <si>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</si>
  <si>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</si>
  <si>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</si>
  <si>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</si>
  <si>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</si>
  <si>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</si>
  <si>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</si>
  <si>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</si>
  <si>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</si>
  <si>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</si>
  <si>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</si>
  <si>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</si>
  <si>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</si>
  <si>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</si>
  <si>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</si>
  <si>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</si>
  <si>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</si>
  <si>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</si>
  <si>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</si>
  <si>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</si>
  <si>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</si>
  <si>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</si>
  <si>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</si>
  <si>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</si>
  <si>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</si>
  <si>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</si>
  <si>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</si>
  <si>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</si>
  <si>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</si>
  <si>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</si>
  <si>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</si>
  <si>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</si>
  <si>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</si>
  <si>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</si>
  <si>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</si>
  <si>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</si>
  <si>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</si>
  <si>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</si>
  <si>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</si>
  <si>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</si>
  <si>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</si>
  <si>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</si>
  <si>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</si>
  <si>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</si>
  <si>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</si>
  <si>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</si>
  <si>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</si>
  <si>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</si>
  <si>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</si>
  <si>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</si>
  <si>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</si>
  <si>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</si>
  <si>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</si>
  <si>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</si>
  <si>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</si>
  <si>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</si>
  <si>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</si>
  <si>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</si>
  <si>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</si>
  <si>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</si>
  <si>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</si>
  <si>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</si>
  <si>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</si>
  <si>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</si>
  <si>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</si>
  <si>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</si>
  <si>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</si>
  <si>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</si>
  <si>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</si>
  <si>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</si>
  <si>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</si>
  <si>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</si>
  <si>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</si>
  <si>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</si>
  <si>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</si>
  <si>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</si>
  <si>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</si>
  <si>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</si>
  <si>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</si>
  <si>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</si>
  <si>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</si>
  <si>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</si>
  <si>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</si>
  <si>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</si>
  <si>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</si>
  <si>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</si>
  <si>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</si>
  <si>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</si>
  <si>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</si>
  <si>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</si>
  <si>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</si>
  <si>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</si>
  <si>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</si>
  <si>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</si>
  <si>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</si>
  <si>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</si>
  <si>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</si>
  <si>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</si>
  <si>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</si>
  <si>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</si>
  <si>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</si>
  <si>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</si>
  <si>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</si>
  <si>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</si>
  <si>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</si>
  <si>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</si>
  <si>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</si>
  <si>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</si>
  <si>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</si>
  <si>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</si>
  <si>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</si>
  <si>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</si>
  <si>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</si>
  <si>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</si>
  <si>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</si>
  <si>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</si>
  <si>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</si>
  <si>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</si>
  <si>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</si>
  <si>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</si>
  <si>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</si>
  <si>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</si>
  <si>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</si>
  <si>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</si>
  <si>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</si>
  <si>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</si>
  <si>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</si>
  <si>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</si>
  <si>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</si>
  <si>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</si>
  <si>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</si>
  <si>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</si>
  <si>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</si>
  <si>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</si>
  <si>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</si>
  <si>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</si>
  <si>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</si>
  <si>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</si>
  <si>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</si>
  <si>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</si>
  <si>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</si>
  <si>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</si>
  <si>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</si>
  <si>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</si>
  <si>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</si>
  <si>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</si>
  <si>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</si>
  <si>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</si>
  <si>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</si>
  <si>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</si>
  <si>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</si>
  <si>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</si>
  <si>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</si>
  <si>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</si>
  <si>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</si>
  <si>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</si>
  <si>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</si>
  <si>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</si>
  <si>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</si>
  <si>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</si>
  <si>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</si>
  <si>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</si>
  <si>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</si>
  <si>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</si>
  <si>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</si>
  <si>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</si>
  <si>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</si>
  <si>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</si>
  <si>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</si>
  <si>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</si>
  <si>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</si>
  <si>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</si>
  <si>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</si>
  <si>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</si>
  <si>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</si>
  <si>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</si>
  <si>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</si>
  <si>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</si>
  <si>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</si>
  <si>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</si>
  <si>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</si>
  <si>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</si>
  <si>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</si>
  <si>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</si>
  <si>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</si>
  <si>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</si>
  <si>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</si>
  <si>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</si>
  <si>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</si>
  <si>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</si>
  <si>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</si>
  <si>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</si>
  <si>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</si>
  <si>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</si>
  <si>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</si>
  <si>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</si>
  <si>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</si>
  <si>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</si>
  <si>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</si>
  <si>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</si>
  <si>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</si>
  <si>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</si>
  <si>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</si>
  <si>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</si>
  <si>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</si>
  <si>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</si>
  <si>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</si>
  <si>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</si>
  <si>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</si>
  <si>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</si>
  <si>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</si>
  <si>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</si>
  <si>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</si>
  <si>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</si>
  <si>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</si>
  <si>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</si>
  <si>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</si>
  <si>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</si>
  <si>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</si>
  <si>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</si>
  <si>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</si>
  <si>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</si>
  <si>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</si>
  <si>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</si>
  <si>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</si>
  <si>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</si>
  <si>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</si>
  <si>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</si>
  <si>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</si>
  <si>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</si>
  <si>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</si>
  <si>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</si>
  <si>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</si>
  <si>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</si>
  <si>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</si>
  <si>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</si>
  <si>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</si>
  <si>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</si>
  <si>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</si>
  <si>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</si>
  <si>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</si>
  <si>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</si>
  <si>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</si>
  <si>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</si>
  <si>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</si>
  <si>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</si>
  <si>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</si>
  <si>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</si>
  <si>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</si>
  <si>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</si>
  <si>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</si>
  <si>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</si>
  <si>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</si>
  <si>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</si>
  <si>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</si>
  <si>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</si>
  <si>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</si>
  <si>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</si>
  <si>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</si>
  <si>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</si>
  <si>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</si>
  <si>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</si>
  <si>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</si>
  <si>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</si>
  <si>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</si>
  <si>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</si>
  <si>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</si>
  <si>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</si>
  <si>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</si>
  <si>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</si>
  <si>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</si>
  <si>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</si>
  <si>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</si>
  <si>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</si>
  <si>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</si>
  <si>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</si>
  <si>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</si>
  <si>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</si>
  <si>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</si>
  <si>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</si>
  <si>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</si>
  <si>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</si>
  <si>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</si>
  <si>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</si>
  <si>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</si>
  <si>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</si>
  <si>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</si>
  <si>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</si>
  <si>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</si>
  <si>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</si>
  <si>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</si>
  <si>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</si>
  <si>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</si>
  <si>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</si>
  <si>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</si>
  <si>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</si>
  <si>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</si>
  <si>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</si>
  <si>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</si>
  <si>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</si>
  <si>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</si>
  <si>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</si>
  <si>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</si>
  <si>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</si>
  <si>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</si>
  <si>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</si>
  <si>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</si>
  <si>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</si>
  <si>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</si>
  <si>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</si>
  <si>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</si>
  <si>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</si>
  <si>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</si>
  <si>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</si>
  <si>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</si>
  <si>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</si>
  <si>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</si>
  <si>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</si>
  <si>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</si>
  <si>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</si>
  <si>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</si>
  <si>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</si>
  <si>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</si>
  <si>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</si>
  <si>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</si>
  <si>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</si>
  <si>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</si>
  <si>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</si>
  <si>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</si>
  <si>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</si>
  <si>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</si>
  <si>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</si>
  <si>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</si>
  <si>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</si>
  <si>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</si>
  <si>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</si>
  <si>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</si>
  <si>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</si>
  <si>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</si>
  <si>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</si>
  <si>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</si>
  <si>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</si>
  <si>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</si>
  <si>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</si>
  <si>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</si>
  <si>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</si>
  <si>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</si>
  <si>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</si>
  <si>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</si>
  <si>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</si>
  <si>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</si>
  <si>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</si>
  <si>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</si>
  <si>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</si>
  <si>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</si>
  <si>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</si>
  <si>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</si>
  <si>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</si>
  <si>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</si>
  <si>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</si>
  <si>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</si>
  <si>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</si>
  <si>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</si>
  <si>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</si>
  <si>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</si>
  <si>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</si>
  <si>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</si>
  <si>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</si>
  <si>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</si>
  <si>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</si>
  <si>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</si>
  <si>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</si>
  <si>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</si>
  <si>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</si>
  <si>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</si>
  <si>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</si>
  <si>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</si>
  <si>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</si>
  <si>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</si>
  <si>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</si>
  <si>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</si>
  <si>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</si>
  <si>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</si>
  <si>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</si>
  <si>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</si>
  <si>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</si>
  <si>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</si>
  <si>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</si>
  <si>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</si>
  <si>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</si>
  <si>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</si>
  <si>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</si>
  <si>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</si>
  <si>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</si>
  <si>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</si>
  <si>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</si>
  <si>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</si>
  <si>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</si>
  <si>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</si>
  <si>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</si>
  <si>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</si>
  <si>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</si>
  <si>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</si>
  <si>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</si>
  <si>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</si>
  <si>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</si>
  <si>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</si>
  <si>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</si>
  <si>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</si>
  <si>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</si>
  <si>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</si>
  <si>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</si>
  <si>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</si>
  <si>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</si>
  <si>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</si>
  <si>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</si>
  <si>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</si>
  <si>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</si>
  <si>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</si>
  <si>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</si>
  <si>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</si>
  <si>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</si>
  <si>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</si>
  <si>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</si>
  <si>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</si>
  <si>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</si>
  <si>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</si>
  <si>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</si>
  <si>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</si>
  <si>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</si>
  <si>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</si>
  <si>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</si>
  <si>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</si>
  <si>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</si>
  <si>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</si>
  <si>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</si>
  <si>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</si>
  <si>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</si>
  <si>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</si>
  <si>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</si>
  <si>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</si>
  <si>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</si>
  <si>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</si>
  <si>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</si>
  <si>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</si>
  <si>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</si>
  <si>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</si>
  <si>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</si>
  <si>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</si>
  <si>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</si>
  <si>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</si>
  <si>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</si>
  <si>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</si>
  <si>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</si>
  <si>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</si>
  <si>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</si>
  <si>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</si>
  <si>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</si>
  <si>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</si>
  <si>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</si>
  <si>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</si>
  <si>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</si>
  <si>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</si>
  <si>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</si>
  <si>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</si>
  <si>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</si>
  <si>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</si>
  <si>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</si>
  <si>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</si>
  <si>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</si>
  <si>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</si>
  <si>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</si>
  <si>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</si>
  <si>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</si>
  <si>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</si>
  <si>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</si>
  <si>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</si>
  <si>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</si>
  <si>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</si>
  <si>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</si>
  <si>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</si>
  <si>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</si>
  <si>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</si>
  <si>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</si>
  <si>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</si>
  <si>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</si>
  <si>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</si>
  <si>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</si>
  <si>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</si>
  <si>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</si>
  <si>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</si>
  <si>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</si>
  <si>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</si>
  <si>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</si>
  <si>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</si>
  <si>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</si>
  <si>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</si>
  <si>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</si>
  <si>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</si>
  <si>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</si>
  <si>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</si>
  <si>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</si>
  <si>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</si>
  <si>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</si>
  <si>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</si>
  <si>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</si>
  <si>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</si>
  <si>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</si>
  <si>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</si>
  <si>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</si>
  <si>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</si>
  <si>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</si>
  <si>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</si>
  <si>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</si>
  <si>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</si>
  <si>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</si>
  <si>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</si>
  <si>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</si>
  <si>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</si>
  <si>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</si>
  <si>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</si>
  <si>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</si>
  <si>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</si>
  <si>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</si>
  <si>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</si>
  <si>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</si>
  <si>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</si>
  <si>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</si>
  <si>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</si>
  <si>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</si>
  <si>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</si>
  <si>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</si>
  <si>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</si>
  <si>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</si>
  <si>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</si>
  <si>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</si>
  <si>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</si>
  <si>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</si>
  <si>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</si>
  <si>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</si>
  <si>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</si>
  <si>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</si>
  <si>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</si>
  <si>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</si>
  <si>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</si>
  <si>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</si>
  <si>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</si>
  <si>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</si>
  <si>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</si>
  <si>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</si>
  <si>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</si>
  <si>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</si>
  <si>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</si>
  <si>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</si>
  <si>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</si>
  <si>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</si>
  <si>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</si>
  <si>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</si>
  <si>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</si>
  <si>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</si>
  <si>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</si>
  <si>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</si>
  <si>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</si>
  <si>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</si>
  <si>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</si>
  <si>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</si>
  <si>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</si>
  <si>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</si>
  <si>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</si>
  <si>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</si>
  <si>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</si>
  <si>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</si>
  <si>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</si>
  <si>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</si>
  <si>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</si>
  <si>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</si>
  <si>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</si>
  <si>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</si>
  <si>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</si>
  <si>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</si>
  <si>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</si>
  <si>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</si>
  <si>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</si>
  <si>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</si>
  <si>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</si>
  <si>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</si>
  <si>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</si>
  <si>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</si>
  <si>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</si>
  <si>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</si>
  <si>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</si>
  <si>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</si>
  <si>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</si>
  <si>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</si>
  <si>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</si>
  <si>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</si>
  <si>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</si>
  <si>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</si>
  <si>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</si>
  <si>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</si>
  <si>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</si>
  <si>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</si>
  <si>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</si>
  <si>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</si>
  <si>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</si>
  <si>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</si>
  <si>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</si>
  <si>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</si>
  <si>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</si>
  <si>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</si>
  <si>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</si>
  <si>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</si>
  <si>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</si>
  <si>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</si>
  <si>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</si>
  <si>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</si>
  <si>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</si>
  <si>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</si>
  <si>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</si>
  <si>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</si>
  <si>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</si>
  <si>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</si>
  <si>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</si>
  <si>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</si>
  <si>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</si>
  <si>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</si>
  <si>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</si>
  <si>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</si>
  <si>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</si>
  <si>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</si>
  <si>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</si>
  <si>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</si>
  <si>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</si>
  <si>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</si>
  <si>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</si>
  <si>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</si>
  <si>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</si>
  <si>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</si>
  <si>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</si>
  <si>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</si>
  <si>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</si>
  <si>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</si>
  <si>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</si>
  <si>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</si>
  <si>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</si>
  <si>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</si>
  <si>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</si>
  <si>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</si>
  <si>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</si>
  <si>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</si>
  <si>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</si>
  <si>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</si>
  <si>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</si>
  <si>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</si>
  <si>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</si>
  <si>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</si>
  <si>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</si>
  <si>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</si>
  <si>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</si>
  <si>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</si>
  <si>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</si>
  <si>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</si>
  <si>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</si>
  <si>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</si>
  <si>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</si>
  <si>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</si>
  <si>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</si>
  <si>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</si>
  <si>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</si>
  <si>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</si>
  <si>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</si>
  <si>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</si>
  <si>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</si>
  <si>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</si>
  <si>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</si>
  <si>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</si>
  <si>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</si>
  <si>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</si>
  <si>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</si>
  <si>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</si>
  <si>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</si>
  <si>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</si>
  <si>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</si>
  <si>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</si>
  <si>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</si>
  <si>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</si>
  <si>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</si>
  <si>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</si>
  <si>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</si>
  <si>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</si>
  <si>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</si>
  <si>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</si>
  <si>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</si>
  <si>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</si>
  <si>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</si>
  <si>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</si>
  <si>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</si>
  <si>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</si>
  <si>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</si>
  <si>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</si>
  <si>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</si>
  <si>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</si>
  <si>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</si>
  <si>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</si>
  <si>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</si>
  <si>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</si>
  <si>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</si>
  <si>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</si>
  <si>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</si>
  <si>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</si>
  <si>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</si>
  <si>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</si>
  <si>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</si>
  <si>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</si>
  <si>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</si>
  <si>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</si>
  <si>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</si>
  <si>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</si>
  <si>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</si>
  <si>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</si>
  <si>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</si>
  <si>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</si>
  <si>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</si>
  <si>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</si>
  <si>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</si>
  <si>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</si>
  <si>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</si>
  <si>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</si>
  <si>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</si>
  <si>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</si>
  <si>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</si>
  <si>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</si>
  <si>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</si>
  <si>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</si>
  <si>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</si>
  <si>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</si>
  <si>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</si>
  <si>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</si>
  <si>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</si>
  <si>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</si>
  <si>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</si>
  <si>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</si>
  <si>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</si>
  <si>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</si>
  <si>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</si>
  <si>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</si>
  <si>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</si>
  <si>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</si>
  <si>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</si>
  <si>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</si>
  <si>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</si>
  <si>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</si>
  <si>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</si>
  <si>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</si>
  <si>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</si>
  <si>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</si>
  <si>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</si>
  <si>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</si>
  <si>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</si>
  <si>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</si>
  <si>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</si>
  <si>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</si>
  <si>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</si>
  <si>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</si>
  <si>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</si>
  <si>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</si>
  <si>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</si>
  <si>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</si>
  <si>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</si>
  <si>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</si>
  <si>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</si>
  <si>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</si>
  <si>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</si>
  <si>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</si>
  <si>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</si>
  <si>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</si>
  <si>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</si>
  <si>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</si>
  <si>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</si>
  <si>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</si>
  <si>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</si>
  <si>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</si>
  <si>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</si>
  <si>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</si>
  <si>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</si>
  <si>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</si>
  <si>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</si>
  <si>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</si>
  <si>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</si>
  <si>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</si>
  <si>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</si>
  <si>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</si>
  <si>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</si>
  <si>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</si>
  <si>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</si>
  <si>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</si>
  <si>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</si>
  <si>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</si>
  <si>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</si>
  <si>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</si>
  <si>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</si>
  <si>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</si>
  <si>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</si>
  <si>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</si>
  <si>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</si>
  <si>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</si>
  <si>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</si>
  <si>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</si>
  <si>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</si>
  <si>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</si>
  <si>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</si>
  <si>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</si>
  <si>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</si>
  <si>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</si>
  <si>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</si>
  <si>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</si>
  <si>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</si>
  <si>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</si>
  <si>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</si>
  <si>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</si>
  <si>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</si>
  <si>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</si>
  <si>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</si>
  <si>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</si>
  <si>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</si>
  <si>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</si>
  <si>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</si>
  <si>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</si>
  <si>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</si>
  <si>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</si>
  <si>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</si>
  <si>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</si>
  <si>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</si>
  <si>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</si>
  <si>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</si>
  <si>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</si>
  <si>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</si>
  <si>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</si>
  <si>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</si>
  <si>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</si>
  <si>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</si>
  <si>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</si>
  <si>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</si>
  <si>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</si>
  <si>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</si>
  <si>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</si>
  <si>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</si>
  <si>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</si>
  <si>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</si>
  <si>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</si>
  <si>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</si>
  <si>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</si>
  <si>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</si>
  <si>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</si>
  <si>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</si>
  <si>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</si>
  <si>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</si>
  <si>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</si>
  <si>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</si>
  <si>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</si>
  <si>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</si>
  <si>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</si>
  <si>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</si>
  <si>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</si>
  <si>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</si>
  <si>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</si>
  <si>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</si>
  <si>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</si>
  <si>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</si>
  <si>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</si>
  <si>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</si>
  <si>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</si>
  <si>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</si>
  <si>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</si>
  <si>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</si>
  <si>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</si>
  <si>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</si>
  <si>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</si>
  <si>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</si>
  <si>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</si>
  <si>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</si>
  <si>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</si>
  <si>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</si>
  <si>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</si>
  <si>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</si>
  <si>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</si>
  <si>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</si>
  <si>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</si>
  <si>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</si>
  <si>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</si>
  <si>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</si>
  <si>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</si>
  <si>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</si>
  <si>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</si>
  <si>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</si>
  <si>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</si>
  <si>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</si>
  <si>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</si>
  <si>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</si>
  <si>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</si>
  <si>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</si>
  <si>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</si>
  <si>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</si>
  <si>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</si>
  <si>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</si>
  <si>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</si>
  <si>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</si>
  <si>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</si>
  <si>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</si>
  <si>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</si>
  <si>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</si>
  <si>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</si>
  <si>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</si>
  <si>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</si>
  <si>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</si>
  <si>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</si>
  <si>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</si>
  <si>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</si>
  <si>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</si>
  <si>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</si>
  <si>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</si>
  <si>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</si>
  <si>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</si>
  <si>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</si>
  <si>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</si>
  <si>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</si>
  <si>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</si>
  <si>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</si>
  <si>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</si>
  <si>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</si>
  <si>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</si>
  <si>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</si>
  <si>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</si>
  <si>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</si>
  <si>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</si>
  <si>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</si>
  <si>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</si>
  <si>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</si>
  <si>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</si>
  <si>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</si>
  <si>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</si>
  <si>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</si>
  <si>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</si>
  <si>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</si>
  <si>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</si>
  <si>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</si>
  <si>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</si>
  <si>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</si>
  <si>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</si>
  <si>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</si>
  <si>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</si>
  <si>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</si>
  <si>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</si>
  <si>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</si>
  <si>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</si>
  <si>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</si>
  <si>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</si>
  <si>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</si>
  <si>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</si>
  <si>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</si>
  <si>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</si>
  <si>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</si>
  <si>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</si>
  <si>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</si>
  <si>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</si>
  <si>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</si>
  <si>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</si>
  <si>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</si>
  <si>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</si>
  <si>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</si>
  <si>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</si>
  <si>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</si>
  <si>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</si>
  <si>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</si>
  <si>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</si>
  <si>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</si>
  <si>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</si>
  <si>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</si>
  <si>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</si>
  <si>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</si>
  <si>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</si>
  <si>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</si>
  <si>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</si>
  <si>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</si>
  <si>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</si>
  <si>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</si>
  <si>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</si>
  <si>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</si>
  <si>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</si>
  <si>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</si>
  <si>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</si>
  <si>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</si>
  <si>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</si>
  <si>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</si>
  <si>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</si>
  <si>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</si>
  <si>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</si>
  <si>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</si>
  <si>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</si>
  <si>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</si>
  <si>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</si>
  <si>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</si>
  <si>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</si>
  <si>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</si>
  <si>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</si>
  <si>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</si>
  <si>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</si>
  <si>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</si>
  <si>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</si>
  <si>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</si>
  <si>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</si>
  <si>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</si>
  <si>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</si>
  <si>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</si>
  <si>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</si>
  <si>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</si>
  <si>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</si>
  <si>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</si>
  <si>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</si>
  <si>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</si>
  <si>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</si>
  <si>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</si>
  <si>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</si>
  <si>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</si>
  <si>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</si>
  <si>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</si>
  <si>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</si>
  <si>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</si>
  <si>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</si>
  <si>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</si>
  <si>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</si>
  <si>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</si>
  <si>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</si>
  <si>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</si>
  <si>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</si>
  <si>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</si>
  <si>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</si>
  <si>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</si>
  <si>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</si>
  <si>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</si>
  <si>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</si>
  <si>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</si>
  <si>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</si>
  <si>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</si>
  <si>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</si>
  <si>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</si>
  <si>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</si>
  <si>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</si>
  <si>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</si>
  <si>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</si>
  <si>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</si>
  <si>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</si>
  <si>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</si>
  <si>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</si>
  <si>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</si>
  <si>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</si>
  <si>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</si>
  <si>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</si>
  <si>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</si>
  <si>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</si>
  <si>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</si>
  <si>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</si>
  <si>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</si>
  <si>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</si>
  <si>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</si>
  <si>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</si>
  <si>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</si>
  <si>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</si>
  <si>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</si>
  <si>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</si>
  <si>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</si>
  <si>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</si>
  <si>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</si>
  <si>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</si>
  <si>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</si>
  <si>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</si>
  <si>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</si>
  <si>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</si>
  <si>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</si>
  <si>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</si>
  <si>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</si>
  <si>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</si>
  <si>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</si>
  <si>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</si>
  <si>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</si>
  <si>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</si>
  <si>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</si>
  <si>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</si>
  <si>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</si>
  <si>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</si>
  <si>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</si>
  <si>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</si>
  <si>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</si>
  <si>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</si>
  <si>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</si>
  <si>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</si>
  <si>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</si>
  <si>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</si>
  <si>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</si>
  <si>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</si>
  <si>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</si>
  <si>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</si>
  <si>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</si>
  <si>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</si>
  <si>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</si>
  <si>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</si>
  <si>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</si>
  <si>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</si>
  <si>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</si>
  <si>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</si>
  <si>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</si>
  <si>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</si>
  <si>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</si>
  <si>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</si>
  <si>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</si>
  <si>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</si>
  <si>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</si>
  <si>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</si>
  <si>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</si>
  <si>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</si>
  <si>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</si>
  <si>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</si>
  <si>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</si>
  <si>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</si>
  <si>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</si>
  <si>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</si>
  <si>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</si>
  <si>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</si>
  <si>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</si>
  <si>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</si>
  <si>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</si>
  <si>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</si>
  <si>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</si>
  <si>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</si>
  <si>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</si>
  <si>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</si>
  <si>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</si>
  <si>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</si>
  <si>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</si>
  <si>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</si>
  <si>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</si>
  <si>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</si>
  <si>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</si>
  <si>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</si>
  <si>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</si>
  <si>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</si>
  <si>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</si>
  <si>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</si>
  <si>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</si>
  <si>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</si>
  <si>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</si>
  <si>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</si>
  <si>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</si>
  <si>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</si>
  <si>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</si>
  <si>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</si>
  <si>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</si>
  <si>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</si>
  <si>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</si>
  <si>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</si>
  <si>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</si>
  <si>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</si>
  <si>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</si>
  <si>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</si>
  <si>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</si>
  <si>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</si>
  <si>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</si>
  <si>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</si>
  <si>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</si>
  <si>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</si>
  <si>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</si>
  <si>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</si>
  <si>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</si>
  <si>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</si>
  <si>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</si>
  <si>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</si>
  <si>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</si>
  <si>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</si>
  <si>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</si>
  <si>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</si>
  <si>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</si>
  <si>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</si>
  <si>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</si>
  <si>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</si>
  <si>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</si>
  <si>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</si>
  <si>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</si>
  <si>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</si>
  <si>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</si>
  <si>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</si>
  <si>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</si>
  <si>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</si>
  <si>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</si>
  <si>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</si>
  <si>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</si>
  <si>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</si>
  <si>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</si>
  <si>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</si>
  <si>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</si>
  <si>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</si>
  <si>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</si>
  <si>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</si>
  <si>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</si>
  <si>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</si>
  <si>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</si>
  <si>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</si>
  <si>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</si>
  <si>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</si>
  <si>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</si>
  <si>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</si>
  <si>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</si>
  <si>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</si>
  <si>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</si>
  <si>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</si>
  <si>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</si>
  <si>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</si>
  <si>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</si>
  <si>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</si>
  <si>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</si>
  <si>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</si>
  <si>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</si>
  <si>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</si>
  <si>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</si>
  <si>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</si>
  <si>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</si>
  <si>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</si>
  <si>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</si>
  <si>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</si>
  <si>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</si>
  <si>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</si>
  <si>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</si>
  <si>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</si>
  <si>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</si>
  <si>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</si>
  <si>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</si>
  <si>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</si>
  <si>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</si>
  <si>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</si>
  <si>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</si>
  <si>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</si>
  <si>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</si>
  <si>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</si>
  <si>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</si>
  <si>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</si>
  <si>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</si>
  <si>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</si>
  <si>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</si>
  <si>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</si>
  <si>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</si>
  <si>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</si>
  <si>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</si>
  <si>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</si>
  <si>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</si>
  <si>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</si>
  <si>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</si>
  <si>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</si>
  <si>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</si>
  <si>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</si>
  <si>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</si>
  <si>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</si>
  <si>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</si>
  <si>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</si>
  <si>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</si>
  <si>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</si>
  <si>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</si>
  <si>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</si>
  <si>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</si>
  <si>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</si>
  <si>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</si>
  <si>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</si>
  <si>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</si>
  <si>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</si>
  <si>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</si>
  <si>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</si>
  <si>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</si>
  <si>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</si>
  <si>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</si>
  <si>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</si>
  <si>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</si>
  <si>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</si>
  <si>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</si>
  <si>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</si>
  <si>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</si>
  <si>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</si>
  <si>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</si>
  <si>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</si>
  <si>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</si>
  <si>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</si>
  <si>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</si>
  <si>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</si>
  <si>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</si>
  <si>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</si>
  <si>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</si>
  <si>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</si>
  <si>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</si>
  <si>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</si>
  <si>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</si>
  <si>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</si>
  <si>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</si>
  <si>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</si>
  <si>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</si>
  <si>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</si>
  <si>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</si>
  <si>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</si>
  <si>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</si>
  <si>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</si>
  <si>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</si>
  <si>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</si>
  <si>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</si>
  <si>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</si>
  <si>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</si>
  <si>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</si>
  <si>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</si>
  <si>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</si>
  <si>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</si>
  <si>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</si>
  <si>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</si>
  <si>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</si>
  <si>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</si>
  <si>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</si>
  <si>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</si>
  <si>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</si>
  <si>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</si>
  <si>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</si>
  <si>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</si>
  <si>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</si>
  <si>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</si>
  <si>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</si>
  <si>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</si>
  <si>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</si>
  <si>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</si>
  <si>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</si>
  <si>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</si>
  <si>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</si>
  <si>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</si>
  <si>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</si>
  <si>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</si>
  <si>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</si>
  <si>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</si>
  <si>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</si>
  <si>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</si>
  <si>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</si>
  <si>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</si>
  <si>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</si>
  <si>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</si>
  <si>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</si>
  <si>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</si>
  <si>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</si>
  <si>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</si>
  <si>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</si>
  <si>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</si>
  <si>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</si>
  <si>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</si>
  <si>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</si>
  <si>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</si>
  <si>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</si>
  <si>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</si>
  <si>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</si>
  <si>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</si>
  <si>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</si>
  <si>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</si>
  <si>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</si>
  <si>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</si>
  <si>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</si>
  <si>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</si>
  <si>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</si>
  <si>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</si>
  <si>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</si>
  <si>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</si>
  <si>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</si>
  <si>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</si>
  <si>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</si>
  <si>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</si>
  <si>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</si>
  <si>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</si>
  <si>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</si>
  <si>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</si>
  <si>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</si>
  <si>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</si>
  <si>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</si>
  <si>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</si>
  <si>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</si>
  <si>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</si>
  <si>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</si>
  <si>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</si>
  <si>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</si>
  <si>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</si>
  <si>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</si>
  <si>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</si>
  <si>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</si>
  <si>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</si>
  <si>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</si>
  <si>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</si>
  <si>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</si>
  <si>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</si>
  <si>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</si>
  <si>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</si>
  <si>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</si>
  <si>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</si>
  <si>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</si>
  <si>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</si>
  <si>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</si>
  <si>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</si>
  <si>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</si>
  <si>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</si>
  <si>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</si>
  <si>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</si>
  <si>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</si>
  <si>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</si>
  <si>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</si>
  <si>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</si>
  <si>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</si>
  <si>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</si>
  <si>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</si>
  <si>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</si>
  <si>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</si>
  <si>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</si>
  <si>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</si>
  <si>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</si>
  <si>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</si>
  <si>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</si>
  <si>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</si>
  <si>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</si>
  <si>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</si>
  <si>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</si>
  <si>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</si>
  <si>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</si>
  <si>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</si>
  <si>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</si>
  <si>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</si>
  <si>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</si>
  <si>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</si>
  <si>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</si>
  <si>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</si>
  <si>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</si>
  <si>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</si>
  <si>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</si>
  <si>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</si>
  <si>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</si>
  <si>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</si>
  <si>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</si>
  <si>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</si>
  <si>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</si>
  <si>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</si>
  <si>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</si>
  <si>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</si>
  <si>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</si>
  <si>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</si>
  <si>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</si>
  <si>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</si>
  <si>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</si>
  <si>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</si>
  <si>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</si>
  <si>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</si>
  <si>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</si>
  <si>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</si>
  <si>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</si>
  <si>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</si>
  <si>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</si>
  <si>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</si>
  <si>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</si>
  <si>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</si>
  <si>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</si>
  <si>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</si>
  <si>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</si>
  <si>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</si>
  <si>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</si>
  <si>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</si>
  <si>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</si>
  <si>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</si>
  <si>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</si>
  <si>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</si>
  <si>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</si>
  <si>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</si>
  <si>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</si>
  <si>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</si>
  <si>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</si>
  <si>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</si>
  <si>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</si>
  <si>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</si>
  <si>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</si>
  <si>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</si>
  <si>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</si>
  <si>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</si>
  <si>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</si>
  <si>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</si>
  <si>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</si>
  <si>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</si>
  <si>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</si>
  <si>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</si>
  <si>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</si>
  <si>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</si>
  <si>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</si>
  <si>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</si>
  <si>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</si>
  <si>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</si>
  <si>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</si>
  <si>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</si>
  <si>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</si>
  <si>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</si>
  <si>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</si>
  <si>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</si>
  <si>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</si>
  <si>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</si>
  <si>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</si>
  <si>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</si>
  <si>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</si>
  <si>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</si>
  <si>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</si>
  <si>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</si>
  <si>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</si>
  <si>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</si>
  <si>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</si>
  <si>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</si>
  <si>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</si>
  <si>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</si>
  <si>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</si>
  <si>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</si>
  <si>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</si>
  <si>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</si>
  <si>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</si>
  <si>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</si>
  <si>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</si>
  <si>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</si>
  <si>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</si>
  <si>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</si>
  <si>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</si>
  <si>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</si>
  <si>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</si>
  <si>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</si>
  <si>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</si>
  <si>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</si>
  <si>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</si>
  <si>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</si>
  <si>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</si>
  <si>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</si>
  <si>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</si>
  <si>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</si>
  <si>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</si>
  <si>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</si>
  <si>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</si>
  <si>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</si>
  <si>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</si>
  <si>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</si>
  <si>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</si>
  <si>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</si>
  <si>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</si>
  <si>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</si>
  <si>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</si>
  <si>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</si>
  <si>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</si>
  <si>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</si>
  <si>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</si>
  <si>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</si>
  <si>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</si>
  <si>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</si>
  <si>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</si>
  <si>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</si>
  <si>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</si>
  <si>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</si>
  <si>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</si>
  <si>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</si>
  <si>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</si>
  <si>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</si>
  <si>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</si>
  <si>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</si>
  <si>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</si>
  <si>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</si>
  <si>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</si>
  <si>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</si>
  <si>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</si>
  <si>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</si>
  <si>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</si>
  <si>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</si>
  <si>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</si>
  <si>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</si>
  <si>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</si>
  <si>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</si>
  <si>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</si>
  <si>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</si>
  <si>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</si>
  <si>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</si>
  <si>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</si>
  <si>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</si>
  <si>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</si>
  <si>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</si>
  <si>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</si>
  <si>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</si>
  <si>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</si>
  <si>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</si>
  <si>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</si>
  <si>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</si>
  <si>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</si>
  <si>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</si>
  <si>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</si>
  <si>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</si>
  <si>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</si>
  <si>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</si>
  <si>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</si>
  <si>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</si>
  <si>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</si>
  <si>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</si>
  <si>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</si>
  <si>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</si>
  <si>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</si>
  <si>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</si>
  <si>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</si>
  <si>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</si>
  <si>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</si>
  <si>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</si>
  <si>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</si>
  <si>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</si>
  <si>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</si>
  <si>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</si>
  <si>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</si>
  <si>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</si>
  <si>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</si>
  <si>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</si>
  <si>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</si>
  <si>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</si>
  <si>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</si>
  <si>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</si>
  <si>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</si>
  <si>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</si>
  <si>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</si>
  <si>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</si>
  <si>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</si>
  <si>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</si>
  <si>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</si>
  <si>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</si>
  <si>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</si>
  <si>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</si>
  <si>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</si>
  <si>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</si>
  <si>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</si>
  <si>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</si>
  <si>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</si>
  <si>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</si>
  <si>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</si>
  <si>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</si>
  <si>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</si>
  <si>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</si>
  <si>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</si>
  <si>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</si>
  <si>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</si>
  <si>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</si>
  <si>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</si>
  <si>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</si>
  <si>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</si>
  <si>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</si>
  <si>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</si>
  <si>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</si>
  <si>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</si>
  <si>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</si>
  <si>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</si>
  <si>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</si>
  <si>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</si>
  <si>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</si>
  <si>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</si>
  <si>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</si>
  <si>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</si>
  <si>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</si>
  <si>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</si>
  <si>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</si>
  <si>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</si>
  <si>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</si>
  <si>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</si>
  <si>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</si>
  <si>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</si>
  <si>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</si>
  <si>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</si>
  <si>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</si>
  <si>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</si>
  <si>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</si>
  <si>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</si>
  <si>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</si>
  <si>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</si>
  <si>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</si>
  <si>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</si>
  <si>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</si>
  <si>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</si>
  <si>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</si>
  <si>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</si>
  <si>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</si>
  <si>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</si>
  <si>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</si>
  <si>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</si>
  <si>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</si>
  <si>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</si>
  <si>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</si>
  <si>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</si>
  <si>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</si>
  <si>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</si>
  <si>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</si>
  <si>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</si>
  <si>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</si>
  <si>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</si>
  <si>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</si>
  <si>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</si>
  <si>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</si>
  <si>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</si>
  <si>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</si>
  <si>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</si>
  <si>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</si>
  <si>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</si>
  <si>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</si>
  <si>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</si>
  <si>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</si>
  <si>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</si>
  <si>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</si>
  <si>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</si>
  <si>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</si>
  <si>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</si>
  <si>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</si>
  <si>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</si>
  <si>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</si>
  <si>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</si>
  <si>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</si>
  <si>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</si>
  <si>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</si>
  <si>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</si>
  <si>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</si>
  <si>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</si>
  <si>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</si>
  <si>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</si>
  <si>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</si>
  <si>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</si>
  <si>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</si>
  <si>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</si>
  <si>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</si>
  <si>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</si>
  <si>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</si>
  <si>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</si>
  <si>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</si>
  <si>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</si>
  <si>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</si>
  <si>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</si>
  <si>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</si>
  <si>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</si>
  <si>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</si>
  <si>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</si>
  <si>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</si>
  <si>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</si>
  <si>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</si>
  <si>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</si>
  <si>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</si>
  <si>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</si>
  <si>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</si>
  <si>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</si>
  <si>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</si>
  <si>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</si>
  <si>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</si>
  <si>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</si>
  <si>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</si>
  <si>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</si>
  <si>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</si>
  <si>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</si>
  <si>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</si>
  <si>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</si>
  <si>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</si>
  <si>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</si>
  <si>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</si>
  <si>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</si>
  <si>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</si>
  <si>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</si>
  <si>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</si>
  <si>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</si>
  <si>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</si>
  <si>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</si>
  <si>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</si>
  <si>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</si>
  <si>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</si>
  <si>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</si>
  <si>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</si>
  <si>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</si>
  <si>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</si>
  <si>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</si>
  <si>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</si>
  <si>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</si>
  <si>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</si>
  <si>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</si>
  <si>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</si>
  <si>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</si>
  <si>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</si>
  <si>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</si>
  <si>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</si>
  <si>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</si>
  <si>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</si>
  <si>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</si>
  <si>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</si>
  <si>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</si>
  <si>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</si>
  <si>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</si>
  <si>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</si>
  <si>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</si>
  <si>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</si>
  <si>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</si>
  <si>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</si>
  <si>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</si>
  <si>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</si>
  <si>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</si>
  <si>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</si>
  <si>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</si>
  <si>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</si>
  <si>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</si>
  <si>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</si>
  <si>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</si>
  <si>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</si>
  <si>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</si>
  <si>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</si>
  <si>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</si>
  <si>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</si>
  <si>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</si>
  <si>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</si>
  <si>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</si>
  <si>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</si>
  <si>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</si>
  <si>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</si>
  <si>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</si>
  <si>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</si>
  <si>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</si>
  <si>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</si>
  <si>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</si>
  <si>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</si>
  <si>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</si>
  <si>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</si>
  <si>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</si>
  <si>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</si>
  <si>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</si>
  <si>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</si>
  <si>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</si>
  <si>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</si>
  <si>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</si>
  <si>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</si>
  <si>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</si>
  <si>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</si>
  <si>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</si>
  <si>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</si>
  <si>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</si>
  <si>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</si>
  <si>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</si>
  <si>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</si>
  <si>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</si>
  <si>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</si>
  <si>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</si>
  <si>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</si>
  <si>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</si>
  <si>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</si>
  <si>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</si>
  <si>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</si>
  <si>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</si>
  <si>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</si>
  <si>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</si>
  <si>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</si>
  <si>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</si>
  <si>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</si>
  <si>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</si>
  <si>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</si>
  <si>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</si>
  <si>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</si>
  <si>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</si>
  <si>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</si>
  <si>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</si>
  <si>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</si>
  <si>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</si>
  <si>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</si>
  <si>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</si>
  <si>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</si>
  <si>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</si>
  <si>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</si>
  <si>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</si>
  <si>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</si>
  <si>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</si>
  <si>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</si>
  <si>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</si>
  <si>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</si>
  <si>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</si>
  <si>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</si>
  <si>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</si>
  <si>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</si>
  <si>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</si>
  <si>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</si>
  <si>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</si>
  <si>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</si>
  <si>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</si>
  <si>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</si>
  <si>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</si>
  <si>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</si>
  <si>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</si>
  <si>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</si>
  <si>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</si>
  <si>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</si>
  <si>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</si>
  <si>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</si>
  <si>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</si>
  <si>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</si>
  <si>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</si>
  <si>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</si>
  <si>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</si>
  <si>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</si>
  <si>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</si>
  <si>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</si>
  <si>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</si>
  <si>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</si>
  <si>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</si>
  <si>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</si>
  <si>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</si>
  <si>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</si>
  <si>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</si>
  <si>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</si>
  <si>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</si>
  <si>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</si>
  <si>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</si>
  <si>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</si>
  <si>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</si>
  <si>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</si>
  <si>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</si>
  <si>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</si>
  <si>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</si>
  <si>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</si>
  <si>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</si>
  <si>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</si>
  <si>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</si>
  <si>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</si>
  <si>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</si>
  <si>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</si>
  <si>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</si>
  <si>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</si>
  <si>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</si>
  <si>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</si>
  <si>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</si>
  <si>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</si>
  <si>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</si>
  <si>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</si>
  <si>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</si>
  <si>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</si>
  <si>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</si>
  <si>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</si>
  <si>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</si>
  <si>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</si>
  <si>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</si>
  <si>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</si>
  <si>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</si>
  <si>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</si>
  <si>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</si>
  <si>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</si>
  <si>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</si>
  <si>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</si>
  <si>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</si>
  <si>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</si>
  <si>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</si>
  <si>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</si>
  <si>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</si>
  <si>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</si>
  <si>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</si>
  <si>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</si>
  <si>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</si>
  <si>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</si>
  <si>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</si>
  <si>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</si>
  <si>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</si>
  <si>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</si>
  <si>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</si>
  <si>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</si>
  <si>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</si>
  <si>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</si>
  <si>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</si>
  <si>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</si>
  <si>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</si>
  <si>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</si>
  <si>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</si>
  <si>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</si>
  <si>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</si>
  <si>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</si>
  <si>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</si>
  <si>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</si>
  <si>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</si>
  <si>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</si>
  <si>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</si>
  <si>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</si>
  <si>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</si>
  <si>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</si>
  <si>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</si>
  <si>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</si>
  <si>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</si>
  <si>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</si>
  <si>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</si>
  <si>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</si>
  <si>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</si>
  <si>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</si>
  <si>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</si>
  <si>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</si>
  <si>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</si>
  <si>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</si>
  <si>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</si>
  <si>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</si>
  <si>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</si>
  <si>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</si>
  <si>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</si>
  <si>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</si>
  <si>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</si>
  <si>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</si>
  <si>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</si>
  <si>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</si>
  <si>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</si>
  <si>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</si>
  <si>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</si>
  <si>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</si>
  <si>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</si>
  <si>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</si>
  <si>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</si>
  <si>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</si>
  <si>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</si>
  <si>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</si>
  <si>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</si>
  <si>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</si>
  <si>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</si>
  <si>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</si>
  <si>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</si>
  <si>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</si>
  <si>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</si>
  <si>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</si>
  <si>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</si>
  <si>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</si>
  <si>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</si>
  <si>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</si>
  <si>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</si>
  <si>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</si>
  <si>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</si>
  <si>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</si>
  <si>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</si>
  <si>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</si>
  <si>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</si>
  <si>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</si>
  <si>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</si>
  <si>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</si>
  <si>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</si>
  <si>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</si>
  <si>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</si>
  <si>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</si>
  <si>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</si>
  <si>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</si>
  <si>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</si>
  <si>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</si>
  <si>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</si>
  <si>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</si>
  <si>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</si>
  <si>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</si>
  <si>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</si>
  <si>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</si>
  <si>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</si>
  <si>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</si>
  <si>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</si>
  <si>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</si>
  <si>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</si>
  <si>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</si>
  <si>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</si>
  <si>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</si>
  <si>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</si>
  <si>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</si>
  <si>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</si>
  <si>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</si>
  <si>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</si>
  <si>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</si>
  <si>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</si>
  <si>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</si>
  <si>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</si>
  <si>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</si>
  <si>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</si>
  <si>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</si>
  <si>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</si>
  <si>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</si>
  <si>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</si>
  <si>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</si>
  <si>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</si>
  <si>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</si>
  <si>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</si>
  <si>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</si>
  <si>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</si>
  <si>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</si>
  <si>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</si>
  <si>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</si>
  <si>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</si>
  <si>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</si>
  <si>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</si>
  <si>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</si>
  <si>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</si>
  <si>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</si>
  <si>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</si>
  <si>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</si>
  <si>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</si>
  <si>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</si>
  <si>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</si>
  <si>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</si>
  <si>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</si>
  <si>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</si>
  <si>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</si>
  <si>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</si>
  <si>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</si>
  <si>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</si>
  <si>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</si>
  <si>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</si>
  <si>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</si>
  <si>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</si>
  <si>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</si>
  <si>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</si>
  <si>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</si>
  <si>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</si>
  <si>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</si>
  <si>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</si>
  <si>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</si>
  <si>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</si>
  <si>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</si>
  <si>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</si>
  <si>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</si>
  <si>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</si>
  <si>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</si>
  <si>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</si>
  <si>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</si>
  <si>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</si>
  <si>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</si>
  <si>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</si>
  <si>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</si>
  <si>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</si>
  <si>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</si>
  <si>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</si>
  <si>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</si>
  <si>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</si>
  <si>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</si>
  <si>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</si>
  <si>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</si>
  <si>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</si>
  <si>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</si>
  <si>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</si>
  <si>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</si>
  <si>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</si>
  <si>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</si>
  <si>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</si>
  <si>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</si>
  <si>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</si>
  <si>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</si>
  <si>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</si>
  <si>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</si>
  <si>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</si>
  <si>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</si>
  <si>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</si>
  <si>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</si>
  <si>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</si>
  <si>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</si>
  <si>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</si>
  <si>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</si>
  <si>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</si>
  <si>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</si>
  <si>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</si>
  <si>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</si>
  <si>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</si>
  <si>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</si>
  <si>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</si>
  <si>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</si>
  <si>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</si>
  <si>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</si>
  <si>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</si>
  <si>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</si>
  <si>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</si>
  <si>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</si>
  <si>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</si>
  <si>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</si>
  <si>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</si>
  <si>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</si>
  <si>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</si>
  <si>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</si>
  <si>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</si>
  <si>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</si>
  <si>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</si>
  <si>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</si>
  <si>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</si>
  <si>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</si>
  <si>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</si>
  <si>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</si>
  <si>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</si>
  <si>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</si>
  <si>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</si>
  <si>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</si>
  <si>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</si>
  <si>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</si>
  <si>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</si>
  <si>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</si>
  <si>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</si>
  <si>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</si>
  <si>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</si>
  <si>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</si>
  <si>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</si>
  <si>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</si>
  <si>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</si>
  <si>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</si>
  <si>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</si>
  <si>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</si>
  <si>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</si>
  <si>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</si>
  <si>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</si>
  <si>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</si>
  <si>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</si>
  <si>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</si>
  <si>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</si>
  <si>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</si>
  <si>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</si>
  <si>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</si>
  <si>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</si>
  <si>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</si>
  <si>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</si>
  <si>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</si>
  <si>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</si>
  <si>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</si>
  <si>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</si>
  <si>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</si>
  <si>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</si>
  <si>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</si>
  <si>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</si>
  <si>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</si>
  <si>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</si>
  <si>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</si>
  <si>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</si>
  <si>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</si>
  <si>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</si>
  <si>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</si>
  <si>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</si>
  <si>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</si>
  <si>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</si>
  <si>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</si>
  <si>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</si>
  <si>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</si>
  <si>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</si>
  <si>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</si>
  <si>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</si>
  <si>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</si>
  <si>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</si>
  <si>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</si>
  <si>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</si>
  <si>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</si>
  <si>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</si>
  <si>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</si>
  <si>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</si>
  <si>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</si>
  <si>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</si>
  <si>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</si>
  <si>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</si>
  <si>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</si>
  <si>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</si>
  <si>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</si>
  <si>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</si>
  <si>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</si>
  <si>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</si>
  <si>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</si>
  <si>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</si>
  <si>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</si>
  <si>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</si>
  <si>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</si>
  <si>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</si>
  <si>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</si>
  <si>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</si>
  <si>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</si>
  <si>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</si>
  <si>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</si>
  <si>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</si>
  <si>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</si>
  <si>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</si>
  <si>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</si>
  <si>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</si>
  <si>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</si>
  <si>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</si>
  <si>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</si>
  <si>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</si>
  <si>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</si>
  <si>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</si>
  <si>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</si>
  <si>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</si>
  <si>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</si>
  <si>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</si>
  <si>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</si>
  <si>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</si>
  <si>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</si>
  <si>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</si>
  <si>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</si>
  <si>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</si>
  <si>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</si>
  <si>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</si>
  <si>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</si>
  <si>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</si>
  <si>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</si>
  <si>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</si>
  <si>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</si>
  <si>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</si>
  <si>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</si>
  <si>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</si>
  <si>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</si>
  <si>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</si>
  <si>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</si>
  <si>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</si>
  <si>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</si>
  <si>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</si>
  <si>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</si>
  <si>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</si>
  <si>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</si>
  <si>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</si>
  <si>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</si>
  <si>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</si>
  <si>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</si>
  <si>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</si>
  <si>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</si>
  <si>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</si>
  <si>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</si>
  <si>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</si>
  <si>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</si>
  <si>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</si>
  <si>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</si>
  <si>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</si>
  <si>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</si>
  <si>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</si>
  <si>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</si>
  <si>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</si>
  <si>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</si>
  <si>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</si>
  <si>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</si>
  <si>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</si>
  <si>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</si>
  <si>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</si>
  <si>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</si>
  <si>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</si>
  <si>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</si>
  <si>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</si>
  <si>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</si>
  <si>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</si>
  <si>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</si>
  <si>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</si>
  <si>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</si>
  <si>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</si>
  <si>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</si>
  <si>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</si>
  <si>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</si>
  <si>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</si>
  <si>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</si>
  <si>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</si>
  <si>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</si>
  <si>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</si>
  <si>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</si>
  <si>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</si>
  <si>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</si>
  <si>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</si>
  <si>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</si>
  <si>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</si>
  <si>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</si>
  <si>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</si>
  <si>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</si>
  <si>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</si>
  <si>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</si>
  <si>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</si>
  <si>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</si>
  <si>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</si>
  <si>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</si>
  <si>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</si>
  <si>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</si>
  <si>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</si>
  <si>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</si>
  <si>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</si>
  <si>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</si>
  <si>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</si>
  <si>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</si>
  <si>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</si>
  <si>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</si>
  <si>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</si>
  <si>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</si>
  <si>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</si>
  <si>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</si>
  <si>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</si>
  <si>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</si>
  <si>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</si>
  <si>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</si>
  <si>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</si>
  <si>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</si>
  <si>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</si>
  <si>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</si>
  <si>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</si>
  <si>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</si>
  <si>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</si>
  <si>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</si>
  <si>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</si>
  <si>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</si>
  <si>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</si>
  <si>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</si>
  <si>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</si>
  <si>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</si>
  <si>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</si>
  <si>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</si>
  <si>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</si>
  <si>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</si>
  <si>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</si>
  <si>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</si>
  <si>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</si>
  <si>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</si>
  <si>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</si>
  <si>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</si>
  <si>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</si>
  <si>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</si>
  <si>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</si>
  <si>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</si>
  <si>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</si>
  <si>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</si>
  <si>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</si>
  <si>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</si>
  <si>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</si>
  <si>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</si>
  <si>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</si>
  <si>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</si>
  <si>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</si>
  <si>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</si>
  <si>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</si>
  <si>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</si>
  <si>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</si>
  <si>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</si>
  <si>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</si>
  <si>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</si>
  <si>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</si>
  <si>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</si>
  <si>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</si>
  <si>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</si>
  <si>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</si>
  <si>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</si>
  <si>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</si>
  <si>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</si>
  <si>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</si>
  <si>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</si>
  <si>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</si>
  <si>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</si>
  <si>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</si>
  <si>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</si>
  <si>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</si>
  <si>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</si>
  <si>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</si>
  <si>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</si>
  <si>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</si>
  <si>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</si>
  <si>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</si>
  <si>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</si>
  <si>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</si>
  <si>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</si>
  <si>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</si>
  <si>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</si>
  <si>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</si>
  <si>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</si>
  <si>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</si>
  <si>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</si>
  <si>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</si>
  <si>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</si>
  <si>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</si>
  <si>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</si>
  <si>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</si>
  <si>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</si>
  <si>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</si>
  <si>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</si>
  <si>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</si>
  <si>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</si>
  <si>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</si>
  <si>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</si>
  <si>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</si>
  <si>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</si>
  <si>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</si>
  <si>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</si>
  <si>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</si>
  <si>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</si>
  <si>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</si>
  <si>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</si>
  <si>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</si>
  <si>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</si>
  <si>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</si>
  <si>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</si>
  <si>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</si>
  <si>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</si>
  <si>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</si>
  <si>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</si>
  <si>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</si>
  <si>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</si>
  <si>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</si>
  <si>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</si>
  <si>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</si>
  <si>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</si>
  <si>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</si>
  <si>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</si>
  <si>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</si>
  <si>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</si>
  <si>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</si>
  <si>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</si>
  <si>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</si>
  <si>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</si>
  <si>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</si>
  <si>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</si>
  <si>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</si>
  <si>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</si>
  <si>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</si>
  <si>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</si>
  <si>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</si>
  <si>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</si>
  <si>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</si>
  <si>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</si>
  <si>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</si>
  <si>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</si>
  <si>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</si>
  <si>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</si>
  <si>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</si>
  <si>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</si>
  <si>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</si>
  <si>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</si>
  <si>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</si>
  <si>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</si>
  <si>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</si>
  <si>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</si>
  <si>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</si>
  <si>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</si>
  <si>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</si>
  <si>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</si>
  <si>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</si>
  <si>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</si>
  <si>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</si>
  <si>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</si>
  <si>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</si>
  <si>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</si>
  <si>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</si>
  <si>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</si>
  <si>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</si>
  <si>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</si>
  <si>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</si>
  <si>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</si>
  <si>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</si>
  <si>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</si>
  <si>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</si>
  <si>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</si>
  <si>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</si>
  <si>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</si>
  <si>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</si>
  <si>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</si>
  <si>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</si>
  <si>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</si>
  <si>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</si>
  <si>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</si>
  <si>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</si>
  <si>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</si>
  <si>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</si>
  <si>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</si>
  <si>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</si>
  <si>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</si>
  <si>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</si>
  <si>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</si>
  <si>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</si>
  <si>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</si>
  <si>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</si>
  <si>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</si>
  <si>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</si>
  <si>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</si>
  <si>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</si>
  <si>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</si>
  <si>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</si>
  <si>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</si>
  <si>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</si>
  <si>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</si>
  <si>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</si>
  <si>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</si>
  <si>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</si>
  <si>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</si>
  <si>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</si>
  <si>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</si>
  <si>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</si>
  <si>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</si>
  <si>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</si>
  <si>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</si>
  <si>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</si>
  <si>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</si>
  <si>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</si>
  <si>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</si>
  <si>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</si>
  <si>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</si>
  <si>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</si>
  <si>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</si>
  <si>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</si>
  <si>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</si>
  <si>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</si>
  <si>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</si>
  <si>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</si>
  <si>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</si>
  <si>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</si>
  <si>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</si>
  <si>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</si>
  <si>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</si>
  <si>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</si>
  <si>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</si>
  <si>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</si>
  <si>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</si>
  <si>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</si>
  <si>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</si>
  <si>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</si>
  <si>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</si>
  <si>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</si>
  <si>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</si>
  <si>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</si>
  <si>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</si>
  <si>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</si>
  <si>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</si>
  <si>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</si>
  <si>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</si>
  <si>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</si>
  <si>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</si>
  <si>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</si>
  <si>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</si>
  <si>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</si>
  <si>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</si>
  <si>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</si>
  <si>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</si>
  <si>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</si>
  <si>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</si>
  <si>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</si>
  <si>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</si>
  <si>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</si>
  <si>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</si>
  <si>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</si>
  <si>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</si>
  <si>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</si>
  <si>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</si>
  <si>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</si>
  <si>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</si>
  <si>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</si>
  <si>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</si>
  <si>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</si>
  <si>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</si>
  <si>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</si>
  <si>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</si>
  <si>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</si>
  <si>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</si>
  <si>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</si>
  <si>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</si>
  <si>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</si>
  <si>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</si>
  <si>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</si>
  <si>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</si>
  <si>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</si>
  <si>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</si>
  <si>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</si>
  <si>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</si>
  <si>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</si>
  <si>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</si>
  <si>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</si>
  <si>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</si>
  <si>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</si>
  <si>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</si>
  <si>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</si>
  <si>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</si>
  <si>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</si>
  <si>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</si>
  <si>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</si>
  <si>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</si>
  <si>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</si>
  <si>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</si>
  <si>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</si>
  <si>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</si>
  <si>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</si>
  <si>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</si>
  <si>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</si>
  <si>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</si>
  <si>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</si>
  <si>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</si>
  <si>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</si>
  <si>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</si>
  <si>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</si>
  <si>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</si>
  <si>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</si>
  <si>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</si>
  <si>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</si>
  <si>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</si>
  <si>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</si>
  <si>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</si>
  <si>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</si>
  <si>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</si>
  <si>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</si>
  <si>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</si>
  <si>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</si>
  <si>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</si>
  <si>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</si>
  <si>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</si>
  <si>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</si>
  <si>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</si>
  <si>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</si>
  <si>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</si>
  <si>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</si>
  <si>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</si>
  <si>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</si>
  <si>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</si>
  <si>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</si>
  <si>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</si>
  <si>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</si>
  <si>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</si>
  <si>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</si>
  <si>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</si>
  <si>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</si>
  <si>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</si>
  <si>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</si>
  <si>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</si>
  <si>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</si>
  <si>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</si>
  <si>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</si>
  <si>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</si>
  <si>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</si>
  <si>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</si>
  <si>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</si>
  <si>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</si>
  <si>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</si>
  <si>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</si>
  <si>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</si>
  <si>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</si>
  <si>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</si>
  <si>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</si>
  <si>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</si>
  <si>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</si>
  <si>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</si>
  <si>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</si>
  <si>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</si>
  <si>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</si>
  <si>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</si>
  <si>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</si>
  <si>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</si>
  <si>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</si>
  <si>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</si>
  <si>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</si>
  <si>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</si>
  <si>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</si>
  <si>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</si>
  <si>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</si>
  <si>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</si>
  <si>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</si>
  <si>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</si>
  <si>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</si>
  <si>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</si>
  <si>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</si>
  <si>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</si>
  <si>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</si>
  <si>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</si>
  <si>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</si>
  <si>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</si>
  <si>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</si>
  <si>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</si>
  <si>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</si>
  <si>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</si>
  <si>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</si>
  <si>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</si>
  <si>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</si>
  <si>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</si>
  <si>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</si>
  <si>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</si>
  <si>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</si>
  <si>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</si>
  <si>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</si>
  <si>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</si>
  <si>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</si>
  <si>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</si>
  <si>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</si>
  <si>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</si>
  <si>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</si>
  <si>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</si>
  <si>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</si>
  <si>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</si>
  <si>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</si>
  <si>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</si>
  <si>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</si>
  <si>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</si>
  <si>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</si>
  <si>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</si>
  <si>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</si>
  <si>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</si>
  <si>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</si>
  <si>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</si>
  <si>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</si>
  <si>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</si>
  <si>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</si>
  <si>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</si>
  <si>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</si>
  <si>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</si>
  <si>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</si>
  <si>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</si>
  <si>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</si>
  <si>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</si>
  <si>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</si>
  <si>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</si>
  <si>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</si>
  <si>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</si>
  <si>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</si>
  <si>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</si>
  <si>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</si>
  <si>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</si>
  <si>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</si>
  <si>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</si>
  <si>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</si>
  <si>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</si>
  <si>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</si>
  <si>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</si>
  <si>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</si>
  <si>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</si>
  <si>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</si>
  <si>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</si>
  <si>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</si>
  <si>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</si>
  <si>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</si>
  <si>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</si>
  <si>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</si>
  <si>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</si>
  <si>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</si>
  <si>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</si>
  <si>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</si>
  <si>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</si>
  <si>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</si>
  <si>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</si>
  <si>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</si>
  <si>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</si>
  <si>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</si>
  <si>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</si>
  <si>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</si>
  <si>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</si>
  <si>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</si>
  <si>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</si>
  <si>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</si>
  <si>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</si>
  <si>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</si>
  <si>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</si>
  <si>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</si>
  <si>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</si>
  <si>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</si>
  <si>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</si>
  <si>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</si>
  <si>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</si>
  <si>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</si>
  <si>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</si>
  <si>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</si>
  <si>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</si>
  <si>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</si>
  <si>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</si>
  <si>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</si>
  <si>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</si>
  <si>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</si>
  <si>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</si>
  <si>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</si>
  <si>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</si>
  <si>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</si>
  <si>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</si>
  <si>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</si>
  <si>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</si>
  <si>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</si>
  <si>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</si>
  <si>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</si>
  <si>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</si>
  <si>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</si>
  <si>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</si>
  <si>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</si>
  <si>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</si>
  <si>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</si>
  <si>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</si>
  <si>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</si>
  <si>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</si>
  <si>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</si>
  <si>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</si>
  <si>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</si>
  <si>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</si>
  <si>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</si>
  <si>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</si>
  <si>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</si>
  <si>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</si>
  <si>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</si>
  <si>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</si>
  <si>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</si>
  <si>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</si>
  <si>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</si>
  <si>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</si>
  <si>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</si>
  <si>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</si>
  <si>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</si>
  <si>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</si>
  <si>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</si>
  <si>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</si>
  <si>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</si>
  <si>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</si>
  <si>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</si>
  <si>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</si>
  <si>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</si>
  <si>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</si>
  <si>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</si>
  <si>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</si>
  <si>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</si>
  <si>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</si>
  <si>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</si>
  <si>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</si>
  <si>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</si>
  <si>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</si>
  <si>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</si>
  <si>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</si>
  <si>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</si>
  <si>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</si>
  <si>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</si>
  <si>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</si>
  <si>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</si>
  <si>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</si>
  <si>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</si>
  <si>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</si>
  <si>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</si>
  <si>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</si>
  <si>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</si>
  <si>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</si>
  <si>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</si>
  <si>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</si>
  <si>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</si>
  <si>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</si>
  <si>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</si>
  <si>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</si>
  <si>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</si>
  <si>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</si>
  <si>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</si>
  <si>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</si>
  <si>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</si>
  <si>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</si>
  <si>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</si>
  <si>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</si>
  <si>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</si>
  <si>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</si>
  <si>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</si>
  <si>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</si>
  <si>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</si>
  <si>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</si>
  <si>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</si>
  <si>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</si>
  <si>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</si>
  <si>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</si>
  <si>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</si>
  <si>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</si>
  <si>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</si>
  <si>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</si>
  <si>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</si>
  <si>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</si>
  <si>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</si>
  <si>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</si>
  <si>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</si>
  <si>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</si>
  <si>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</si>
  <si>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</si>
  <si>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</si>
  <si>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</si>
  <si>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</si>
  <si>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</si>
  <si>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</si>
  <si>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</si>
  <si>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</si>
  <si>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</si>
  <si>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</si>
  <si>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</si>
  <si>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</si>
  <si>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</si>
  <si>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</si>
  <si>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</si>
  <si>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</si>
  <si>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</si>
  <si>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</si>
  <si>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</si>
  <si>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</si>
  <si>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</si>
  <si>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</si>
  <si>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</si>
  <si>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</si>
  <si>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</si>
  <si>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</si>
  <si>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</si>
  <si>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</si>
  <si>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</si>
  <si>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</si>
  <si>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</si>
  <si>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</si>
  <si>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</si>
  <si>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</si>
  <si>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</si>
  <si>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</si>
  <si>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</si>
  <si>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</si>
  <si>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</si>
  <si>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</si>
  <si>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</si>
  <si>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</si>
  <si>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</si>
  <si>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</si>
  <si>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</si>
  <si>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</si>
  <si>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</si>
  <si>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</si>
  <si>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</si>
  <si>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</si>
  <si>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</si>
  <si>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</si>
  <si>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</si>
  <si>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</si>
  <si>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</si>
  <si>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</si>
  <si>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</si>
  <si>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</si>
  <si>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</si>
  <si>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</si>
  <si>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</si>
  <si>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</si>
  <si>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</si>
  <si>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</si>
  <si>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</si>
  <si>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</si>
  <si>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</si>
  <si>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</si>
  <si>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</si>
  <si>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</si>
  <si>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</si>
  <si>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</si>
  <si>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</si>
  <si>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</si>
  <si>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</si>
  <si>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</si>
  <si>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</si>
  <si>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</si>
  <si>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</si>
  <si>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</si>
  <si>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</si>
  <si>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</si>
  <si>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</si>
  <si>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</si>
  <si>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</si>
  <si>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</si>
  <si>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</si>
  <si>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</si>
  <si>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</si>
  <si>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</si>
  <si>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</si>
  <si>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</si>
  <si>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</si>
  <si>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</si>
  <si>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</si>
  <si>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</si>
  <si>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</si>
  <si>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</si>
  <si>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</si>
  <si>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</si>
  <si>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</si>
  <si>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</si>
  <si>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</si>
  <si>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</si>
  <si>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</si>
  <si>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</si>
  <si>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</si>
  <si>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</si>
  <si>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</si>
  <si>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</si>
  <si>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</si>
  <si>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</si>
  <si>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</si>
  <si>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</si>
  <si>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</si>
  <si>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</si>
  <si>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</si>
  <si>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</si>
  <si>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</si>
  <si>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</si>
  <si>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</si>
  <si>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</si>
  <si>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</si>
  <si>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</si>
  <si>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</si>
  <si>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</si>
  <si>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</si>
  <si>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</si>
  <si>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</si>
  <si>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</si>
  <si>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</si>
  <si>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</si>
  <si>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</si>
  <si>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</si>
  <si>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</si>
  <si>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</si>
  <si>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</si>
  <si>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</si>
  <si>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</si>
  <si>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</si>
  <si>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</si>
  <si>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</si>
  <si>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</si>
  <si>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</si>
  <si>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</si>
  <si>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</si>
  <si>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</si>
  <si>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</si>
  <si>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</si>
  <si>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</si>
  <si>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</si>
  <si>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</si>
  <si>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</si>
  <si>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</si>
  <si>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</si>
  <si>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</si>
  <si>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</si>
  <si>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</si>
  <si>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</si>
  <si>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</si>
  <si>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</si>
  <si>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</si>
  <si>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</si>
  <si>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</si>
  <si>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</si>
  <si>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</si>
  <si>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</si>
  <si>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</si>
  <si>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</si>
  <si>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</si>
  <si>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</si>
  <si>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</si>
  <si>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</si>
  <si>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</si>
  <si>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</si>
  <si>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</si>
  <si>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</si>
  <si>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</si>
  <si>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</si>
  <si>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</si>
  <si>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</si>
  <si>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</si>
  <si>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</si>
  <si>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</si>
  <si>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</si>
  <si>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</si>
  <si>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</si>
  <si>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</si>
  <si>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</si>
  <si>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</si>
  <si>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</si>
  <si>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</si>
  <si>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</si>
  <si>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</si>
  <si>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</si>
  <si>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</si>
  <si>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</si>
  <si>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</si>
  <si>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</si>
  <si>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</si>
  <si>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</si>
  <si>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</si>
  <si>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</si>
  <si>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</si>
  <si>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</si>
  <si>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</si>
  <si>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</si>
  <si>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</si>
  <si>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</si>
  <si>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</si>
  <si>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</si>
  <si>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</si>
  <si>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</si>
  <si>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</si>
  <si>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</si>
  <si>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</si>
  <si>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</si>
  <si>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</si>
  <si>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</si>
  <si>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</si>
  <si>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</si>
  <si>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</si>
  <si>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</si>
  <si>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</si>
  <si>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</si>
  <si>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</si>
  <si>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</si>
  <si>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</si>
  <si>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</si>
  <si>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</si>
  <si>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</si>
  <si>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</si>
  <si>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</si>
  <si>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</si>
  <si>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</si>
  <si>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</si>
  <si>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</si>
  <si>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</si>
  <si>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</si>
  <si>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</si>
  <si>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</si>
  <si>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</si>
  <si>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</si>
  <si>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</si>
  <si>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</si>
  <si>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</si>
  <si>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</si>
  <si>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</si>
  <si>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</si>
  <si>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</si>
  <si>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</si>
  <si>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</si>
  <si>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</si>
  <si>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</si>
  <si>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</si>
  <si>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</si>
  <si>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</si>
  <si>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</si>
  <si>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</si>
  <si>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</si>
  <si>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</si>
  <si>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</si>
  <si>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</si>
  <si>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</si>
  <si>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</si>
  <si>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</si>
  <si>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</si>
  <si>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</si>
  <si>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</si>
  <si>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</si>
  <si>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</si>
  <si>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</si>
  <si>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</si>
  <si>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</si>
  <si>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</si>
  <si>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</si>
  <si>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</si>
  <si>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</si>
  <si>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</si>
  <si>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</si>
  <si>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</si>
  <si>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</si>
  <si>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</si>
  <si>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</si>
  <si>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</si>
  <si>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</si>
  <si>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</si>
  <si>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</si>
  <si>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</si>
  <si>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</si>
  <si>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</si>
  <si>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</si>
  <si>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</si>
  <si>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</si>
  <si>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</si>
  <si>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</si>
  <si>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</si>
  <si>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</si>
  <si>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</si>
  <si>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</si>
  <si>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</si>
  <si>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</si>
  <si>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</si>
  <si>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</si>
  <si>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</si>
  <si>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</si>
  <si>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</si>
  <si>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</si>
  <si>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</si>
  <si>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</si>
  <si>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</si>
  <si>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</si>
  <si>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</si>
  <si>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</si>
  <si>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</si>
  <si>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</si>
  <si>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</si>
  <si>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</si>
  <si>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</si>
  <si>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</si>
  <si>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</si>
  <si>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</si>
  <si>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</si>
  <si>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</si>
  <si>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</si>
  <si>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</si>
  <si>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</si>
  <si>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</si>
  <si>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</si>
  <si>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</si>
  <si>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</si>
  <si>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</si>
  <si>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</si>
  <si>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</si>
  <si>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</si>
  <si>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</si>
  <si>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</si>
  <si>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</si>
  <si>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</si>
  <si>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</si>
  <si>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</si>
  <si>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</si>
  <si>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</si>
  <si>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</si>
  <si>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</si>
  <si>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</si>
  <si>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</si>
  <si>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</si>
  <si>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</si>
  <si>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</si>
  <si>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</si>
  <si>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</si>
  <si>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</si>
  <si>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</si>
  <si>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</si>
  <si>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</si>
  <si>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</si>
  <si>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</si>
  <si>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</si>
  <si>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</si>
  <si>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</si>
  <si>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</si>
  <si>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</si>
  <si>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</si>
  <si>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</si>
  <si>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</si>
  <si>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</si>
  <si>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</si>
  <si>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</si>
  <si>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</si>
  <si>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</si>
  <si>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</si>
  <si>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</si>
  <si>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</si>
  <si>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</si>
  <si>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</si>
  <si>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</si>
  <si>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</si>
  <si>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</si>
  <si>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</si>
  <si>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</si>
  <si>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</si>
  <si>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</si>
  <si>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</si>
  <si>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</si>
  <si>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</si>
  <si>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</si>
  <si>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</si>
  <si>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</si>
  <si>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</si>
  <si>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</si>
  <si>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</si>
  <si>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</si>
  <si>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</si>
  <si>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</si>
  <si>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</si>
  <si>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</si>
  <si>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</si>
  <si>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</si>
  <si>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</si>
  <si>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</si>
  <si>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</si>
  <si>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</si>
  <si>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</si>
  <si>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</si>
  <si>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</si>
  <si>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</si>
  <si>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</si>
  <si>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</si>
  <si>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</si>
  <si>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</si>
  <si>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</si>
  <si>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</si>
  <si>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</si>
  <si>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</si>
  <si>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</si>
  <si>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</si>
  <si>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</si>
  <si>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</si>
  <si>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</si>
  <si>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</si>
  <si>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</si>
  <si>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</si>
  <si>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</si>
  <si>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</si>
  <si>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</si>
  <si>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</si>
  <si>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</si>
  <si>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</si>
  <si>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</si>
  <si>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</si>
  <si>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</si>
  <si>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</si>
  <si>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</si>
  <si>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</si>
  <si>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</si>
  <si>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</si>
  <si>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</si>
  <si>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</si>
  <si>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</si>
  <si>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</si>
  <si>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</si>
  <si>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</si>
  <si>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</si>
  <si>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</si>
  <si>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</si>
  <si>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</si>
  <si>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</si>
  <si>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</si>
  <si>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</si>
  <si>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</si>
  <si>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</si>
  <si>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</si>
  <si>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</si>
  <si>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</si>
  <si>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</si>
  <si>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</si>
  <si>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</si>
  <si>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</si>
  <si>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</si>
  <si>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</si>
  <si>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</si>
  <si>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</si>
  <si>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</si>
  <si>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</si>
  <si>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</si>
  <si>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</si>
  <si>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</si>
  <si>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</si>
  <si>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</si>
  <si>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</si>
  <si>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</si>
  <si>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</si>
  <si>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</si>
  <si>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</si>
  <si>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</si>
  <si>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</si>
  <si>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</si>
  <si>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</si>
  <si>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</si>
  <si>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</si>
  <si>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</si>
  <si>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</si>
  <si>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</si>
  <si>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</si>
  <si>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</si>
  <si>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</si>
  <si>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</si>
  <si>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</si>
  <si>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</si>
  <si>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</si>
  <si>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</si>
  <si>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</si>
  <si>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</si>
  <si>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</si>
  <si>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</si>
  <si>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</si>
  <si>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</si>
  <si>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</si>
  <si>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</si>
  <si>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</si>
  <si>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</si>
  <si>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</si>
  <si>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</si>
  <si>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</si>
  <si>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</si>
  <si>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</si>
  <si>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</si>
  <si>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</si>
  <si>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</si>
  <si>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</si>
  <si>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</si>
  <si>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</si>
  <si>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</si>
  <si>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</si>
  <si>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</si>
  <si>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</si>
  <si>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</si>
  <si>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</si>
  <si>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</si>
  <si>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</si>
  <si>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</si>
  <si>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</si>
  <si>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</si>
  <si>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</si>
  <si>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</si>
  <si>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</si>
  <si>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</si>
  <si>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</si>
  <si>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</si>
  <si>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</si>
  <si>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</si>
  <si>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</si>
  <si>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</si>
  <si>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</si>
  <si>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</si>
  <si>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</si>
  <si>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</si>
  <si>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</si>
  <si>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</si>
  <si>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</si>
  <si>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</si>
  <si>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</si>
  <si>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</si>
  <si>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</si>
  <si>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</si>
  <si>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</si>
  <si>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</si>
  <si>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</si>
  <si>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</si>
  <si>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</si>
  <si>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</si>
  <si>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</si>
  <si>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</si>
  <si>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</si>
  <si>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</si>
  <si>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</si>
  <si>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</si>
  <si>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</si>
  <si>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</si>
  <si>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</si>
  <si>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</si>
  <si>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</si>
  <si>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</si>
  <si>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</si>
  <si>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</si>
  <si>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</si>
  <si>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</si>
  <si>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</si>
  <si>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</si>
  <si>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</si>
  <si>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</si>
  <si>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</si>
  <si>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</si>
  <si>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</si>
  <si>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</si>
  <si>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</si>
  <si>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</si>
  <si>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</si>
  <si>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</si>
  <si>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</si>
  <si>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</si>
  <si>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</si>
  <si>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</si>
  <si>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</si>
  <si>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</si>
  <si>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</si>
  <si>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</si>
  <si>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</si>
  <si>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</si>
  <si>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</si>
  <si>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</si>
  <si>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</si>
  <si>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</si>
  <si>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</si>
  <si>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</si>
  <si>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</si>
  <si>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</si>
  <si>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</si>
  <si>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</si>
  <si>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</si>
  <si>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</si>
  <si>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</si>
  <si>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</si>
  <si>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</si>
  <si>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</si>
  <si>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</si>
  <si>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</si>
  <si>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</si>
  <si>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</si>
  <si>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</si>
  <si>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</si>
  <si>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</si>
  <si>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</si>
  <si>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</si>
  <si>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</si>
  <si>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</si>
  <si>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</si>
  <si>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</si>
  <si>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</si>
  <si>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</si>
  <si>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</si>
  <si>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</si>
  <si>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</si>
  <si>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</si>
  <si>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</si>
  <si>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</si>
  <si>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</si>
  <si>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</si>
  <si>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</si>
  <si>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</si>
  <si>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</si>
  <si>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</si>
  <si>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</si>
  <si>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</si>
  <si>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</si>
  <si>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</si>
  <si>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</si>
  <si>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</si>
  <si>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</si>
  <si>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</si>
  <si>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</si>
  <si>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</si>
  <si>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</si>
  <si>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</si>
  <si>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</si>
  <si>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</si>
  <si>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</si>
  <si>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</si>
  <si>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</si>
  <si>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</si>
  <si>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</si>
  <si>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</si>
  <si>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</si>
  <si>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</si>
  <si>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</si>
  <si>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</si>
  <si>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</si>
  <si>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</si>
  <si>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</si>
  <si>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</si>
  <si>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</si>
  <si>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</si>
  <si>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</si>
  <si>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</si>
  <si>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</si>
  <si>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</si>
  <si>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</si>
  <si>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</si>
  <si>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</si>
  <si>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</si>
  <si>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</si>
  <si>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</si>
  <si>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</si>
  <si>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</si>
  <si>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</si>
  <si>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</si>
  <si>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</si>
  <si>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</si>
  <si>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</si>
  <si>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</si>
  <si>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</si>
  <si>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</si>
  <si>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</si>
  <si>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</si>
  <si>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</si>
  <si>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</si>
  <si>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</si>
  <si>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</si>
  <si>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</si>
  <si>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</si>
  <si>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</si>
  <si>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</si>
  <si>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</si>
  <si>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</si>
  <si>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</si>
  <si>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</si>
  <si>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</si>
  <si>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</si>
  <si>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</si>
  <si>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</si>
  <si>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</si>
  <si>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</si>
  <si>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</si>
  <si>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</si>
  <si>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</si>
  <si>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</si>
  <si>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</si>
  <si>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</si>
  <si>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</si>
  <si>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</si>
  <si>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</si>
  <si>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</si>
  <si>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</si>
  <si>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</si>
  <si>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</si>
  <si>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</si>
  <si>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</si>
  <si>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</si>
  <si>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</si>
  <si>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</si>
  <si>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</si>
  <si>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</si>
  <si>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</si>
  <si>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</si>
  <si>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</si>
  <si>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</si>
  <si>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</si>
  <si>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</si>
  <si>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</si>
  <si>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</si>
  <si>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</si>
  <si>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</si>
  <si>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</si>
  <si>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</si>
  <si>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</si>
  <si>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</si>
  <si>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</si>
  <si>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</si>
  <si>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</si>
  <si>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</si>
  <si>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</si>
  <si>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</si>
  <si>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</si>
  <si>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</si>
  <si>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</si>
  <si>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</si>
  <si>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</si>
  <si>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</si>
  <si>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</si>
  <si>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</si>
  <si>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</si>
  <si>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</si>
  <si>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</si>
  <si>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</si>
  <si>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</si>
  <si>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</si>
  <si>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</si>
  <si>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</si>
  <si>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</si>
  <si>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</si>
  <si>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</si>
  <si>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</si>
  <si>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</si>
  <si>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</si>
  <si>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</si>
  <si>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</si>
  <si>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</si>
  <si>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</si>
  <si>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</si>
  <si>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</si>
  <si>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</si>
  <si>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</si>
  <si>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</si>
  <si>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</si>
  <si>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</si>
  <si>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</si>
  <si>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</si>
  <si>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</si>
  <si>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</si>
  <si>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</si>
  <si>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</si>
  <si>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</si>
  <si>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</si>
  <si>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</si>
  <si>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</si>
  <si>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</si>
  <si>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</si>
  <si>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</si>
  <si>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</si>
  <si>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</si>
  <si>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</si>
  <si>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</si>
  <si>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</si>
  <si>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</si>
  <si>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</si>
  <si>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</si>
  <si>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</si>
  <si>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</si>
  <si>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</si>
  <si>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</si>
  <si>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</si>
  <si>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</si>
  <si>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</si>
  <si>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</si>
  <si>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</si>
  <si>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</si>
  <si>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</si>
  <si>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</si>
  <si>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</si>
  <si>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</si>
  <si>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</si>
  <si>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</si>
  <si>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</si>
  <si>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</si>
  <si>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</si>
  <si>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</si>
  <si>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</si>
  <si>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</si>
  <si>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</si>
  <si>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</si>
  <si>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</si>
  <si>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</si>
  <si>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</si>
  <si>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</si>
  <si>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</si>
  <si>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</si>
  <si>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</si>
  <si>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</si>
  <si>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</si>
  <si>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</si>
  <si>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</si>
  <si>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</si>
  <si>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</si>
  <si>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</si>
  <si>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</si>
  <si>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</si>
  <si>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</si>
  <si>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</si>
  <si>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</si>
  <si>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</si>
  <si>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</si>
  <si>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</si>
  <si>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</si>
  <si>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</si>
  <si>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</si>
  <si>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</si>
  <si>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</si>
  <si>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</si>
  <si>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</si>
  <si>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</si>
  <si>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</si>
  <si>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</si>
  <si>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</si>
  <si>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</si>
  <si>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</si>
  <si>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</si>
  <si>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</si>
  <si>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</si>
  <si>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</si>
  <si>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</si>
  <si>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</si>
  <si>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</si>
  <si>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</si>
  <si>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</si>
  <si>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</si>
  <si>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</si>
  <si>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</si>
  <si>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</si>
  <si>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</si>
  <si>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</si>
  <si>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</si>
  <si>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</si>
  <si>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</si>
  <si>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</si>
  <si>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</si>
  <si>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</si>
  <si>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</si>
  <si>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</si>
  <si>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</si>
  <si>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</si>
  <si>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</si>
  <si>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</si>
  <si>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</si>
  <si>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</si>
  <si>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</si>
  <si>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</si>
  <si>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</si>
  <si>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</si>
  <si>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</si>
  <si>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</si>
  <si>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</si>
  <si>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</si>
  <si>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</si>
  <si>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</si>
  <si>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</si>
  <si>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</si>
  <si>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</si>
  <si>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</si>
  <si>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</si>
  <si>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</si>
  <si>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</si>
  <si>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</si>
  <si>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</si>
  <si>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</si>
  <si>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</si>
  <si>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</si>
  <si>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</si>
  <si>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</si>
  <si>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</si>
  <si>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</si>
  <si>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</si>
  <si>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</si>
  <si>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</si>
  <si>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</si>
  <si>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</si>
  <si>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</si>
  <si>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</si>
  <si>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</si>
  <si>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</si>
  <si>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</si>
  <si>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</si>
  <si>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</si>
  <si>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</si>
  <si>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</si>
  <si>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</si>
  <si>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</si>
  <si>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</si>
  <si>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</si>
  <si>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</si>
  <si>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</si>
  <si>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</si>
  <si>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</si>
  <si>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</si>
  <si>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</si>
  <si>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</si>
  <si>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</si>
  <si>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</si>
  <si>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</si>
  <si>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</si>
  <si>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</si>
  <si>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</si>
  <si>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</si>
  <si>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</si>
  <si>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</si>
  <si>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</si>
  <si>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</si>
  <si>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</si>
  <si>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</si>
  <si>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</si>
  <si>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</si>
  <si>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</si>
  <si>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</si>
  <si>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</si>
  <si>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</si>
  <si>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</si>
  <si>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</si>
  <si>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</si>
  <si>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</si>
  <si>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</si>
  <si>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</si>
  <si>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</si>
  <si>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</si>
  <si>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</si>
  <si>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</si>
  <si>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</si>
  <si>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</si>
  <si>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</si>
  <si>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</si>
  <si>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</si>
  <si>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</si>
  <si>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</si>
  <si>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</si>
  <si>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</si>
  <si>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</si>
  <si>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</si>
  <si>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</si>
  <si>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</si>
  <si>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</si>
  <si>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</si>
  <si>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</si>
  <si>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</si>
  <si>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</si>
  <si>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</si>
  <si>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</si>
  <si>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</si>
  <si>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</si>
  <si>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</si>
  <si>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</si>
  <si>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</si>
  <si>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</si>
  <si>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</si>
  <si>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</si>
  <si>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</si>
  <si>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</si>
  <si>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</si>
  <si>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</si>
  <si>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</si>
  <si>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</si>
  <si>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</si>
  <si>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</si>
  <si>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</si>
  <si>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</si>
  <si>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</si>
  <si>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</si>
  <si>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</si>
  <si>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</si>
  <si>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</si>
  <si>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</si>
  <si>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</si>
  <si>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</si>
  <si>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</si>
  <si>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</si>
  <si>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</si>
  <si>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</si>
  <si>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</si>
  <si>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</si>
  <si>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</si>
  <si>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</si>
  <si>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</si>
  <si>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</si>
  <si>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</si>
  <si>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</si>
  <si>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</si>
  <si>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</si>
  <si>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</si>
  <si>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</si>
  <si>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</si>
  <si>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</si>
  <si>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</si>
  <si>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</si>
  <si>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</si>
  <si>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</si>
  <si>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</si>
  <si>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</si>
  <si>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</si>
  <si>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</si>
  <si>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</si>
  <si>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</si>
  <si>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</si>
  <si>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</si>
  <si>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</si>
  <si>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</si>
  <si>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</si>
  <si>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</si>
  <si>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</si>
  <si>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</si>
  <si>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</si>
  <si>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</si>
  <si>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</si>
  <si>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</si>
  <si>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</si>
  <si>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</si>
  <si>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</si>
  <si>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</si>
  <si>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</si>
  <si>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</si>
  <si>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</si>
  <si>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</si>
  <si>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</si>
  <si>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</si>
  <si>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</si>
  <si>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</si>
  <si>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</si>
  <si>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</si>
  <si>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</si>
  <si>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</si>
  <si>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</si>
  <si>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</si>
  <si>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</si>
  <si>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</si>
  <si>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</si>
  <si>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</si>
  <si>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</si>
  <si>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</si>
  <si>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</si>
  <si>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</si>
  <si>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</si>
  <si>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</si>
  <si>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</si>
  <si>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</si>
  <si>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</si>
  <si>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</si>
  <si>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</si>
  <si>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</si>
  <si>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</si>
  <si>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</si>
  <si>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</si>
  <si>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</si>
  <si>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</si>
  <si>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</si>
  <si>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</si>
  <si>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</si>
  <si>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</si>
  <si>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</si>
  <si>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</si>
  <si>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</si>
  <si>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</si>
  <si>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</si>
  <si>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</si>
  <si>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</si>
  <si>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</si>
  <si>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</si>
  <si>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</si>
  <si>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</si>
  <si>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</si>
  <si>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</si>
  <si>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</si>
  <si>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</si>
  <si>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</si>
  <si>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</si>
  <si>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</si>
  <si>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</si>
  <si>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</si>
  <si>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</si>
  <si>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</si>
  <si>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</si>
  <si>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</si>
  <si>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</si>
  <si>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</si>
  <si>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</si>
  <si>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</si>
  <si>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</si>
  <si>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</si>
  <si>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</si>
  <si>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</si>
  <si>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</si>
  <si>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</si>
  <si>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</si>
  <si>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</si>
  <si>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</si>
  <si>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</si>
  <si>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</si>
  <si>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</si>
  <si>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</si>
  <si>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</si>
  <si>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</si>
  <si>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</si>
  <si>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</si>
  <si>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</si>
  <si>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</si>
  <si>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</si>
  <si>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</si>
  <si>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</si>
  <si>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</si>
  <si>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</si>
  <si>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</si>
  <si>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</si>
  <si>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</si>
  <si>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</si>
  <si>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</si>
  <si>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</si>
  <si>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</si>
  <si>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</si>
  <si>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</si>
  <si>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</si>
  <si>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</si>
  <si>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</si>
  <si>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</si>
  <si>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</si>
  <si>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</si>
  <si>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</si>
  <si>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</si>
  <si>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</si>
  <si>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</si>
  <si>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</si>
  <si>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</si>
  <si>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</si>
  <si>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</si>
  <si>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</si>
  <si>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</si>
  <si>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</si>
  <si>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</si>
  <si>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</si>
  <si>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</si>
  <si>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</si>
  <si>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</si>
  <si>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</si>
  <si>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</si>
  <si>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</si>
  <si>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</si>
  <si>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</si>
  <si>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</si>
  <si>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</si>
  <si>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</si>
  <si>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</si>
  <si>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</si>
  <si>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</si>
  <si>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</si>
  <si>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</si>
  <si>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</si>
  <si>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</si>
  <si>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</si>
  <si>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</si>
  <si>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</si>
  <si>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</si>
  <si>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</si>
  <si>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</si>
  <si>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</si>
  <si>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</si>
  <si>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</si>
  <si>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</si>
  <si>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</si>
  <si>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</si>
  <si>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</si>
  <si>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</si>
  <si>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</si>
  <si>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</si>
  <si>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</si>
  <si>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</si>
  <si>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</si>
  <si>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</si>
  <si>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</si>
  <si>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</si>
  <si>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</si>
  <si>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</si>
  <si>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</si>
  <si>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</si>
  <si>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</si>
  <si>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</si>
  <si>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</si>
  <si>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</si>
  <si>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</si>
  <si>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</si>
  <si>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</si>
  <si>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</si>
  <si>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</si>
  <si>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</si>
  <si>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</si>
  <si>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</si>
  <si>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</si>
  <si>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</si>
  <si>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</si>
  <si>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</si>
  <si>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</si>
  <si>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</si>
  <si>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</si>
  <si>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</si>
  <si>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</si>
  <si>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</si>
  <si>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</si>
  <si>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</si>
  <si>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</si>
  <si>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</si>
  <si>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</si>
  <si>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</si>
  <si>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</si>
  <si>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</si>
  <si>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</si>
  <si>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</si>
  <si>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</si>
  <si>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</si>
  <si>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</si>
  <si>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</si>
  <si>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</si>
  <si>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</si>
  <si>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</si>
  <si>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</si>
  <si>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</si>
  <si>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</si>
  <si>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</si>
  <si>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</si>
  <si>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</si>
  <si>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</si>
  <si>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</si>
  <si>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</si>
  <si>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</si>
  <si>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</si>
  <si>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</si>
  <si>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</si>
  <si>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</si>
  <si>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</si>
  <si>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</si>
  <si>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</si>
  <si>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</si>
  <si>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</si>
  <si>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</si>
  <si>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</si>
  <si>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</si>
  <si>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</si>
  <si>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</si>
  <si>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</si>
  <si>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</si>
  <si>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</si>
  <si>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</si>
  <si>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</si>
  <si>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</si>
  <si>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</si>
  <si>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</si>
  <si>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</si>
  <si>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</si>
  <si>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</si>
  <si>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</si>
  <si>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</si>
  <si>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</si>
  <si>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</si>
  <si>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</si>
  <si>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</si>
  <si>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</si>
  <si>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</si>
  <si>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</si>
  <si>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</si>
  <si>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</si>
  <si>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</si>
  <si>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</si>
  <si>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</si>
  <si>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</si>
  <si>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</si>
  <si>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</si>
  <si>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</si>
  <si>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</si>
  <si>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</si>
  <si>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</si>
  <si>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</si>
  <si>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</si>
  <si>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</si>
  <si>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</si>
  <si>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</si>
  <si>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</si>
  <si>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</si>
  <si>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</si>
  <si>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</si>
  <si>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</si>
  <si>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</si>
  <si>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</si>
  <si>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</si>
  <si>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</si>
  <si>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</si>
  <si>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</si>
  <si>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</si>
  <si>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</si>
  <si>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</si>
  <si>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</si>
  <si>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</si>
  <si>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</si>
  <si>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</si>
  <si>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</si>
  <si>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</si>
  <si>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</si>
  <si>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</si>
  <si>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</si>
  <si>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</si>
  <si>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</si>
  <si>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</si>
  <si>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</si>
  <si>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</si>
  <si>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</si>
  <si>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</si>
  <si>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</si>
  <si>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</si>
  <si>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</si>
  <si>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</si>
  <si>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</si>
  <si>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</si>
  <si>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</si>
  <si>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</si>
  <si>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</si>
  <si>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</si>
  <si>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</si>
  <si>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</si>
  <si>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</si>
  <si>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</si>
  <si>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</si>
  <si>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</si>
  <si>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</si>
  <si>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</si>
  <si>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</si>
  <si>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</si>
  <si>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</si>
  <si>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</si>
  <si>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</si>
  <si>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</si>
  <si>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</si>
  <si>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</si>
  <si>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</si>
  <si>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</si>
  <si>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</si>
  <si>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</si>
  <si>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</si>
  <si>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</si>
  <si>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</si>
  <si>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</si>
  <si>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</si>
  <si>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</si>
  <si>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</si>
  <si>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</si>
  <si>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</si>
  <si>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</si>
  <si>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</si>
  <si>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</si>
  <si>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</si>
  <si>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</si>
  <si>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</si>
  <si>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</si>
  <si>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</si>
  <si>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</si>
  <si>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</si>
  <si>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</si>
  <si>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</si>
  <si>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</si>
  <si>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</si>
  <si>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</si>
  <si>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</si>
  <si>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</si>
  <si>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</si>
  <si>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</si>
  <si>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</si>
  <si>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</si>
  <si>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</si>
  <si>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</si>
  <si>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</si>
  <si>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</si>
  <si>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</si>
  <si>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</si>
  <si>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</si>
  <si>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</si>
  <si>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</si>
  <si>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</si>
  <si>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</si>
  <si>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</si>
  <si>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</si>
  <si>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</si>
  <si>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</si>
  <si>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</si>
  <si>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</si>
  <si>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</si>
  <si>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</si>
  <si>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</si>
  <si>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</si>
  <si>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</si>
  <si>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</si>
  <si>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</si>
  <si>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</si>
  <si>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</si>
  <si>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</si>
  <si>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</si>
  <si>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</si>
  <si>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</si>
  <si>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</si>
  <si>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</si>
  <si>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</si>
  <si>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</si>
  <si>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</si>
  <si>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</si>
  <si>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</si>
  <si>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</si>
  <si>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</si>
  <si>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</si>
  <si>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</si>
  <si>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</si>
  <si>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</si>
  <si>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</si>
  <si>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</si>
  <si>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</si>
  <si>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</si>
  <si>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</si>
  <si>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</si>
  <si>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</si>
  <si>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</si>
  <si>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</si>
  <si>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</si>
  <si>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</si>
  <si>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</si>
  <si>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</si>
  <si>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</si>
  <si>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</si>
  <si>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</si>
  <si>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</si>
  <si>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</si>
  <si>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</si>
  <si>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</si>
  <si>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</si>
  <si>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</si>
  <si>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</si>
  <si>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</si>
  <si>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</si>
  <si>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</si>
  <si>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</si>
  <si>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</si>
  <si>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</si>
  <si>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</si>
  <si>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</si>
  <si>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</si>
  <si>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</si>
  <si>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</si>
  <si>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</si>
  <si>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</si>
  <si>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</si>
  <si>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</si>
  <si>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</si>
  <si>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</si>
  <si>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</si>
  <si>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</si>
  <si>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</si>
  <si>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</si>
  <si>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</si>
  <si>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</si>
  <si>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</si>
  <si>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</si>
  <si>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</si>
  <si>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</si>
  <si>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</si>
  <si>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</si>
  <si>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</si>
  <si>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</si>
  <si>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</si>
  <si>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</si>
  <si>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</si>
  <si>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</si>
  <si>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</si>
  <si>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</si>
  <si>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</si>
  <si>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</si>
  <si>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</si>
  <si>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</si>
  <si>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</si>
  <si>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</si>
  <si>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</si>
  <si>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</si>
  <si>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</si>
  <si>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</si>
  <si>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</si>
  <si>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</si>
  <si>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</si>
  <si>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</si>
  <si>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</si>
  <si>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</si>
  <si>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</si>
  <si>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</si>
  <si>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</si>
  <si>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</si>
  <si>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</si>
  <si>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</si>
  <si>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</si>
  <si>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</si>
  <si>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</si>
  <si>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</si>
  <si>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</si>
  <si>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</si>
  <si>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</si>
  <si>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</si>
  <si>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</si>
  <si>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</si>
  <si>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</si>
  <si>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</si>
  <si>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</si>
  <si>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</si>
  <si>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</si>
  <si>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</si>
  <si>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</si>
  <si>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</si>
  <si>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</si>
  <si>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</si>
  <si>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</si>
  <si>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</si>
  <si>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</si>
  <si>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</si>
  <si>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</si>
  <si>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</si>
  <si>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</si>
  <si>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</si>
  <si>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</si>
  <si>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</si>
  <si>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</si>
  <si>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</si>
  <si>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</si>
  <si>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</si>
  <si>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</si>
  <si>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</si>
  <si>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</si>
  <si>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</si>
  <si>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</si>
  <si>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</si>
  <si>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</si>
  <si>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</si>
  <si>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</si>
  <si>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</si>
  <si>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</si>
  <si>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</si>
  <si>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</si>
  <si>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</si>
  <si>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</si>
  <si>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</si>
  <si>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</si>
  <si>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</si>
  <si>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</si>
  <si>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</si>
  <si>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</si>
  <si>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</si>
  <si>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</si>
  <si>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</si>
  <si>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</si>
  <si>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</si>
  <si>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</si>
  <si>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</si>
  <si>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</si>
  <si>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</si>
  <si>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</si>
  <si>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</si>
  <si>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</si>
  <si>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</si>
  <si>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</si>
  <si>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</si>
  <si>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</si>
  <si>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</si>
  <si>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</si>
  <si>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</si>
  <si>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</si>
  <si>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</si>
  <si>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</si>
  <si>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</si>
  <si>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</si>
  <si>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</si>
  <si>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</si>
  <si>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</si>
  <si>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</si>
  <si>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</si>
  <si>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</si>
  <si>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</si>
  <si>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</si>
  <si>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</si>
  <si>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</si>
  <si>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</si>
  <si>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</si>
  <si>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</si>
  <si>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</si>
  <si>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</si>
  <si>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</si>
  <si>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</si>
  <si>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</si>
  <si>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</si>
  <si>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</si>
  <si>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</si>
  <si>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</si>
  <si>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</si>
  <si>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</si>
  <si>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</si>
  <si>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</si>
  <si>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</si>
  <si>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</si>
  <si>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</si>
  <si>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</si>
  <si>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</si>
  <si>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</si>
  <si>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</si>
  <si>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</si>
  <si>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</si>
  <si>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</si>
  <si>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</si>
  <si>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</si>
  <si>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</si>
  <si>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</si>
  <si>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</si>
  <si>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</si>
  <si>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</si>
  <si>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</si>
  <si>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</si>
  <si>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</si>
  <si>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</si>
  <si>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</si>
  <si>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</si>
  <si>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</si>
  <si>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</si>
  <si>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</si>
  <si>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</si>
  <si>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</si>
  <si>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</si>
  <si>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</si>
  <si>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</si>
  <si>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</si>
  <si>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</si>
  <si>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</si>
  <si>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</si>
  <si>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</si>
  <si>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</si>
  <si>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</si>
  <si>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</si>
  <si>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</si>
  <si>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</si>
  <si>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</si>
  <si>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</si>
  <si>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</si>
  <si>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</si>
  <si>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</si>
  <si>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</si>
  <si>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</si>
  <si>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</si>
  <si>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</si>
  <si>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</si>
  <si>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</si>
  <si>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</si>
  <si>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</si>
  <si>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</si>
  <si>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</si>
  <si>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</si>
  <si>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</si>
  <si>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</si>
  <si>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</si>
  <si>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</si>
  <si>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</si>
  <si>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</si>
  <si>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</si>
  <si>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</si>
  <si>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</si>
  <si>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</si>
  <si>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</si>
  <si>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</si>
  <si>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</si>
  <si>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</si>
  <si>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</si>
  <si>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</si>
  <si>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</si>
  <si>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</si>
  <si>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</si>
  <si>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</si>
  <si>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</si>
  <si>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</si>
  <si>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</si>
  <si>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</si>
  <si>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</si>
  <si>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</si>
  <si>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</si>
  <si>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</si>
  <si>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</si>
  <si>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</si>
  <si>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</si>
  <si>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</si>
  <si>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</si>
  <si>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</si>
  <si>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</si>
  <si>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</si>
  <si>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</si>
  <si>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</si>
  <si>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</si>
  <si>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</si>
  <si>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</si>
  <si>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</si>
  <si>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</si>
  <si>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</si>
  <si>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</si>
  <si>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</si>
  <si>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</si>
  <si>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</si>
  <si>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</si>
  <si>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</si>
  <si>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</si>
  <si>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</si>
  <si>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</si>
  <si>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</si>
  <si>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</si>
  <si>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</si>
  <si>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</si>
  <si>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</si>
  <si>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</si>
  <si>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</si>
  <si>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</si>
  <si>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</si>
  <si>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</si>
  <si>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</si>
  <si>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</si>
  <si>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</si>
  <si>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</si>
  <si>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</si>
  <si>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</si>
  <si>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</si>
  <si>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</si>
  <si>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</si>
  <si>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</si>
  <si>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</si>
  <si>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</si>
  <si>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</si>
  <si>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</si>
  <si>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</si>
  <si>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</si>
  <si>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</si>
  <si>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</si>
  <si>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</si>
  <si>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</si>
  <si>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</si>
  <si>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</si>
  <si>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</si>
  <si>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</si>
  <si>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</si>
  <si>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</si>
  <si>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</si>
  <si>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</si>
  <si>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</si>
  <si>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</si>
  <si>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</si>
  <si>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</si>
  <si>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</si>
  <si>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</si>
  <si>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</si>
  <si>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</si>
  <si>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</si>
  <si>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</si>
  <si>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</si>
  <si>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</si>
  <si>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</si>
  <si>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</si>
  <si>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</si>
  <si>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</si>
  <si>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</si>
  <si>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</si>
  <si>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</si>
  <si>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</si>
  <si>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</si>
  <si>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</si>
  <si>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</si>
  <si>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</si>
  <si>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</si>
  <si>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</si>
  <si>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</si>
  <si>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</si>
  <si>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</si>
  <si>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</si>
  <si>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</si>
  <si>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</si>
  <si>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</si>
  <si>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</si>
  <si>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</si>
  <si>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</si>
  <si>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</si>
  <si>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</si>
  <si>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</si>
  <si>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</si>
  <si>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</si>
  <si>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</si>
  <si>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</si>
  <si>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</si>
  <si>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</si>
  <si>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</si>
  <si>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</si>
  <si>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</si>
  <si>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</si>
  <si>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</si>
  <si>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</si>
  <si>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</si>
  <si>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</si>
  <si>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</si>
  <si>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</si>
  <si>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</si>
  <si>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</si>
  <si>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</si>
  <si>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</si>
  <si>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</si>
  <si>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</si>
  <si>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</si>
  <si>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</si>
  <si>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</si>
  <si>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</si>
  <si>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</si>
  <si>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</si>
  <si>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</si>
  <si>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</si>
  <si>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</si>
  <si>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</si>
  <si>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</si>
  <si>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</si>
  <si>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</si>
  <si>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</si>
  <si>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</si>
  <si>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</si>
  <si>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</si>
  <si>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</si>
  <si>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</si>
  <si>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</si>
  <si>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</si>
  <si>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</si>
  <si>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</si>
  <si>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</si>
  <si>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</si>
  <si>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</si>
  <si>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</si>
  <si>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</si>
  <si>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</si>
  <si>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</si>
  <si>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</si>
  <si>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</si>
  <si>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</si>
  <si>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</si>
  <si>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</si>
  <si>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</si>
  <si>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</si>
  <si>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</si>
  <si>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</si>
  <si>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</si>
  <si>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</si>
  <si>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</si>
  <si>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</si>
  <si>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</si>
  <si>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</si>
  <si>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</si>
  <si>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</si>
  <si>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</si>
  <si>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</si>
  <si>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</si>
  <si>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</si>
  <si>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</si>
  <si>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</si>
  <si>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</si>
  <si>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</si>
  <si>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</si>
  <si>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</si>
  <si>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</si>
  <si>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</si>
  <si>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</si>
  <si>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</si>
  <si>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</si>
  <si>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</si>
  <si>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</si>
  <si>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</si>
  <si>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</si>
  <si>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</si>
  <si>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</si>
  <si>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</si>
  <si>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</si>
  <si>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</si>
  <si>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</si>
  <si>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</si>
  <si>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</si>
  <si>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</si>
  <si>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</si>
  <si>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</si>
  <si>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</si>
  <si>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</si>
  <si>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</si>
  <si>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</si>
  <si>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</si>
  <si>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</si>
  <si>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</si>
  <si>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</si>
  <si>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</si>
  <si>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</si>
  <si>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</si>
  <si>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</si>
  <si>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</si>
  <si>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</si>
  <si>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</si>
  <si>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</si>
  <si>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</si>
  <si>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</si>
  <si>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</si>
  <si>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</si>
  <si>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</si>
  <si>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</si>
  <si>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</si>
  <si>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</si>
  <si>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</si>
  <si>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</si>
  <si>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</si>
  <si>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</si>
  <si>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</si>
  <si>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</si>
  <si>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</si>
  <si>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</si>
  <si>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</si>
  <si>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</si>
  <si>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</si>
  <si>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</si>
  <si>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</si>
  <si>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</si>
  <si>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</si>
  <si>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</si>
  <si>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</si>
  <si>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</si>
  <si>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</si>
  <si>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</si>
  <si>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</si>
  <si>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</si>
  <si>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</si>
  <si>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</si>
  <si>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</si>
  <si>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</si>
  <si>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</si>
  <si>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</si>
  <si>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</si>
  <si>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</si>
  <si>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</si>
  <si>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</si>
  <si>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</si>
  <si>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</si>
  <si>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</si>
  <si>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</si>
  <si>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</si>
  <si>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</si>
  <si>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</si>
  <si>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</si>
  <si>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</si>
  <si>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</si>
  <si>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</si>
  <si>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</si>
  <si>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</si>
  <si>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</si>
  <si>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</si>
  <si>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</si>
  <si>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</si>
  <si>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</si>
  <si>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</si>
  <si>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</si>
  <si>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</si>
  <si>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</si>
  <si>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</si>
  <si>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</si>
  <si>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</si>
  <si>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</si>
  <si>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</si>
  <si>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</si>
  <si>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</si>
  <si>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</si>
  <si>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</si>
  <si>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</si>
  <si>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</si>
  <si>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</si>
  <si>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</si>
  <si>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</si>
  <si>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</si>
  <si>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</si>
  <si>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</si>
  <si>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</si>
  <si>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</si>
  <si>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</si>
  <si>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</si>
  <si>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</si>
  <si>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</si>
  <si>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</si>
  <si>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</si>
  <si>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</si>
  <si>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</si>
  <si>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</si>
  <si>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</si>
  <si>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</si>
  <si>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</si>
  <si>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</si>
  <si>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</si>
  <si>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</si>
  <si>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</si>
  <si>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</si>
  <si>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</si>
  <si>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</si>
  <si>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</si>
  <si>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</si>
  <si>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</si>
  <si>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</si>
  <si>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</si>
  <si>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</si>
  <si>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</si>
  <si>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</si>
  <si>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</si>
  <si>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</si>
  <si>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</si>
  <si>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</si>
  <si>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</si>
  <si>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</si>
  <si>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</si>
  <si>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</si>
  <si>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</si>
  <si>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</si>
  <si>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</si>
  <si>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</si>
  <si>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</si>
  <si>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</si>
  <si>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</si>
  <si>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</si>
  <si>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</si>
  <si>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</si>
  <si>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</si>
  <si>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</si>
  <si>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</si>
  <si>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</si>
  <si>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</si>
  <si>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</si>
  <si>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</si>
  <si>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</si>
  <si>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</si>
  <si>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</si>
  <si>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</si>
  <si>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</si>
  <si>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</si>
  <si>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</si>
  <si>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</si>
  <si>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</si>
  <si>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</si>
  <si>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</si>
  <si>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</si>
  <si>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</si>
  <si>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</si>
  <si>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</si>
  <si>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</si>
  <si>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</si>
  <si>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</si>
  <si>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</si>
  <si>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</si>
  <si>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</si>
  <si>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</si>
  <si>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</si>
  <si>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</si>
  <si>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</si>
  <si>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</si>
  <si>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</si>
  <si>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</si>
  <si>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</si>
  <si>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</si>
  <si>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</si>
  <si>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</si>
  <si>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</si>
  <si>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</si>
  <si>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</si>
  <si>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</si>
  <si>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</si>
  <si>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</si>
  <si>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</si>
  <si>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</si>
  <si>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</si>
  <si>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</si>
  <si>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</si>
  <si>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</si>
  <si>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</si>
  <si>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</si>
  <si>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</si>
  <si>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</si>
  <si>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</si>
  <si>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</si>
  <si>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</si>
  <si>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</si>
  <si>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</si>
  <si>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</si>
  <si>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</si>
  <si>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</si>
  <si>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</si>
  <si>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</si>
  <si>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</si>
  <si>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</si>
  <si>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</si>
  <si>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</si>
  <si>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</si>
  <si>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</si>
  <si>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</si>
  <si>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</si>
  <si>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</si>
  <si>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</si>
  <si>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</si>
  <si>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</si>
  <si>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</si>
  <si>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</si>
  <si>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</si>
  <si>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</si>
  <si>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</si>
  <si>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</si>
  <si>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</si>
  <si>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</si>
  <si>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</si>
  <si>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</si>
  <si>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</si>
  <si>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</si>
  <si>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</si>
  <si>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</si>
  <si>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</si>
  <si>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</si>
  <si>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</si>
  <si>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</si>
  <si>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</si>
  <si>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</si>
  <si>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</si>
  <si>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</si>
  <si>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</si>
  <si>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</si>
  <si>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</si>
  <si>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</si>
  <si>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</si>
  <si>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</si>
  <si>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</si>
  <si>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</si>
  <si>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</si>
  <si>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</si>
  <si>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</si>
  <si>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</si>
  <si>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</si>
  <si>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</si>
  <si>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</si>
  <si>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</si>
  <si>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</si>
  <si>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</si>
  <si>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</si>
  <si>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</si>
  <si>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</si>
  <si>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</si>
  <si>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</si>
  <si>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</si>
  <si>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</si>
  <si>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</si>
  <si>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</si>
  <si>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</si>
  <si>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</si>
  <si>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</si>
  <si>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</si>
  <si>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</si>
  <si>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</si>
  <si>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</si>
  <si>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</si>
  <si>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</si>
  <si>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</si>
  <si>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</si>
  <si>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</si>
  <si>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</si>
  <si>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</si>
  <si>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</si>
  <si>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</si>
  <si>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</si>
  <si>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</si>
  <si>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</si>
  <si>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</si>
  <si>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</si>
  <si>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</si>
  <si>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</si>
  <si>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</si>
  <si>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</si>
  <si>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</si>
  <si>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</si>
  <si>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</si>
  <si>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</si>
  <si>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</si>
  <si>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</si>
  <si>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</si>
  <si>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</si>
  <si>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</si>
  <si>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</si>
  <si>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</si>
  <si>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</si>
  <si>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</si>
  <si>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</si>
  <si>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</si>
  <si>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</si>
  <si>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</si>
  <si>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</si>
  <si>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</si>
  <si>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</si>
  <si>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</si>
  <si>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</si>
  <si>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</si>
  <si>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</si>
  <si>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</si>
  <si>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</si>
  <si>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</si>
  <si>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</si>
  <si>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</si>
  <si>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</si>
  <si>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</si>
  <si>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</si>
  <si>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</si>
  <si>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</si>
  <si>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</si>
  <si>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</si>
  <si>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</si>
  <si>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</si>
  <si>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</si>
  <si>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</si>
  <si>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</si>
  <si>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</si>
  <si>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</si>
  <si>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</si>
  <si>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</si>
  <si>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</si>
  <si>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</si>
  <si>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</si>
  <si>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</si>
  <si>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</si>
  <si>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</si>
  <si>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</si>
  <si>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</si>
  <si>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</si>
  <si>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</si>
  <si>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</si>
  <si>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</si>
  <si>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</si>
  <si>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</si>
  <si>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</si>
  <si>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</si>
  <si>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</si>
  <si>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</si>
  <si>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</si>
  <si>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</si>
  <si>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</si>
  <si>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</si>
  <si>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</si>
  <si>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</si>
  <si>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</si>
  <si>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</si>
  <si>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</si>
  <si>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</si>
  <si>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</si>
  <si>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</si>
  <si>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</si>
  <si>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</si>
  <si>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</si>
  <si>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</si>
  <si>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</si>
  <si>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</si>
  <si>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</si>
  <si>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</si>
  <si>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</si>
  <si>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</si>
  <si>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</si>
  <si>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</si>
  <si>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</si>
  <si>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</si>
  <si>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</si>
  <si>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</si>
  <si>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</si>
  <si>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</si>
  <si>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</si>
  <si>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</si>
  <si>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</si>
  <si>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</si>
  <si>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</si>
  <si>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</si>
  <si>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</si>
  <si>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</si>
  <si>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</si>
  <si>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</si>
  <si>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</si>
  <si>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</si>
  <si>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</si>
  <si>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</si>
  <si>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</si>
  <si>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</si>
  <si>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</si>
  <si>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</si>
  <si>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</si>
  <si>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</si>
  <si>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</si>
  <si>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</si>
  <si>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</si>
  <si>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</si>
  <si>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</si>
  <si>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</si>
  <si>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</si>
  <si>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</si>
  <si>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</si>
  <si>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</si>
  <si>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</si>
  <si>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</si>
  <si>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</si>
  <si>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</si>
  <si>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</si>
  <si>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</si>
  <si>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</si>
  <si>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</si>
  <si>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</si>
  <si>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</si>
  <si>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</si>
  <si>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</si>
  <si>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</si>
  <si>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</si>
  <si>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</si>
  <si>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</si>
  <si>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</si>
  <si>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</si>
  <si>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</si>
  <si>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</si>
  <si>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</si>
  <si>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</si>
  <si>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</si>
  <si>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</si>
  <si>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</si>
  <si>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</si>
  <si>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</si>
  <si>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</si>
  <si>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</si>
  <si>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</si>
  <si>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</si>
  <si>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</si>
  <si>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</si>
  <si>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</si>
  <si>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</si>
  <si>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</si>
  <si>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</si>
  <si>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</si>
  <si>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</si>
  <si>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</si>
  <si>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</si>
  <si>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</si>
  <si>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</si>
  <si>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</si>
  <si>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</si>
  <si>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</si>
  <si>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</si>
  <si>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</si>
  <si>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</si>
  <si>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</si>
  <si>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</si>
  <si>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</si>
  <si>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</si>
  <si>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</si>
  <si>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</si>
  <si>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</si>
  <si>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</si>
  <si>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</si>
  <si>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</si>
  <si>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</si>
  <si>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</si>
  <si>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</si>
  <si>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</si>
  <si>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</si>
  <si>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</si>
  <si>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</si>
  <si>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</si>
  <si>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</si>
  <si>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</si>
  <si>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</si>
  <si>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</si>
  <si>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</si>
  <si>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</si>
  <si>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</si>
  <si>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</si>
  <si>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</si>
  <si>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</si>
  <si>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</si>
  <si>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</si>
  <si>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</si>
  <si>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</si>
  <si>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</si>
  <si>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</si>
  <si>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</si>
  <si>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</si>
  <si>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</si>
  <si>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</si>
  <si>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</si>
  <si>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</si>
  <si>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</si>
  <si>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</si>
  <si>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</si>
  <si>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</si>
  <si>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</si>
  <si>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</si>
  <si>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</si>
  <si>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</si>
  <si>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</si>
  <si>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</si>
  <si>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</si>
  <si>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</si>
  <si>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</si>
  <si>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</si>
  <si>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</si>
  <si>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</si>
  <si>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</si>
  <si>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</si>
  <si>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</si>
  <si>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</si>
  <si>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</si>
  <si>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</si>
  <si>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</si>
  <si>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</si>
  <si>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</si>
  <si>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</si>
  <si>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</si>
  <si>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</si>
  <si>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</si>
  <si>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</si>
  <si>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</si>
  <si>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</si>
  <si>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</si>
  <si>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</si>
  <si>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</si>
  <si>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</si>
  <si>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</si>
  <si>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</si>
  <si>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</si>
  <si>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</si>
  <si>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</si>
  <si>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</si>
  <si>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</si>
  <si>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</si>
  <si>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</si>
  <si>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</si>
  <si>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</si>
  <si>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</si>
  <si>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</si>
  <si>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</si>
  <si>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</si>
  <si>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</si>
  <si>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</si>
  <si>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</si>
  <si>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</si>
  <si>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</si>
  <si>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</si>
  <si>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</si>
  <si>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</si>
  <si>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</si>
  <si>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</si>
  <si>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</si>
  <si>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</si>
  <si>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</si>
  <si>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</si>
  <si>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</si>
  <si>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</si>
  <si>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</si>
  <si>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</si>
  <si>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</si>
  <si>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</si>
  <si>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</si>
  <si>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</si>
  <si>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</si>
  <si>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</si>
  <si>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</si>
  <si>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</si>
  <si>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</si>
  <si>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</si>
  <si>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</si>
  <si>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</si>
  <si>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</si>
  <si>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</si>
  <si>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</si>
  <si>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</si>
  <si>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</si>
  <si>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</si>
  <si>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</si>
  <si>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</si>
  <si>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</si>
  <si>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</si>
  <si>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</si>
  <si>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</si>
  <si>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</si>
  <si>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</si>
  <si>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</si>
  <si>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</si>
  <si>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</si>
  <si>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</si>
  <si>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</si>
  <si>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</si>
  <si>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</si>
  <si>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</si>
  <si>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</si>
  <si>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</si>
  <si>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</si>
  <si>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</si>
  <si>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</si>
  <si>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</si>
  <si>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</si>
  <si>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</si>
  <si>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</si>
  <si>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</si>
  <si>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</si>
  <si>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</si>
  <si>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</si>
  <si>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</si>
  <si>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</si>
  <si>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</si>
  <si>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</si>
  <si>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</si>
  <si>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</si>
  <si>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</si>
  <si>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</si>
  <si>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</si>
  <si>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</si>
  <si>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</si>
  <si>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</si>
  <si>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</si>
  <si>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</si>
  <si>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</si>
  <si>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</si>
  <si>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</si>
  <si>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</si>
  <si>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</si>
  <si>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</si>
  <si>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</si>
  <si>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</si>
  <si>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</si>
  <si>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</si>
  <si>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</si>
  <si>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</si>
  <si>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</si>
  <si>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</si>
  <si>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</si>
  <si>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</si>
  <si>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</si>
  <si>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</si>
  <si>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</si>
  <si>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</si>
  <si>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</si>
  <si>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</si>
  <si>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</si>
  <si>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</si>
  <si>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</si>
  <si>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</si>
  <si>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</si>
  <si>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</si>
  <si>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</si>
  <si>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</si>
  <si>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</si>
  <si>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</si>
  <si>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</si>
  <si>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</si>
  <si>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</si>
  <si>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</si>
  <si>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</si>
  <si>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</si>
  <si>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</si>
  <si>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</si>
  <si>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</si>
  <si>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</si>
  <si>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</si>
  <si>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</si>
  <si>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</si>
  <si>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</si>
  <si>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</si>
  <si>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</si>
  <si>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</si>
  <si>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</si>
  <si>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</si>
  <si>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</si>
  <si>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</si>
  <si>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</si>
  <si>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</si>
  <si>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</si>
  <si>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</si>
  <si>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</si>
  <si>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</si>
  <si>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</si>
  <si>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</si>
  <si>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</si>
  <si>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</si>
  <si>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</si>
  <si>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</si>
  <si>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</si>
  <si>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</si>
  <si>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</si>
  <si>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</si>
  <si>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</si>
  <si>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</si>
  <si>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</si>
  <si>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</si>
  <si>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</si>
  <si>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</si>
  <si>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</si>
  <si>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</si>
  <si>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</si>
  <si>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</si>
  <si>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</si>
  <si>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</si>
  <si>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</si>
  <si>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</si>
  <si>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</si>
  <si>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</si>
  <si>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</si>
  <si>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</si>
  <si>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</si>
  <si>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</si>
  <si>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</si>
  <si>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</si>
  <si>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</si>
  <si>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</si>
  <si>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</si>
  <si>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</si>
  <si>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</si>
  <si>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</si>
  <si>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</si>
  <si>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</si>
  <si>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</si>
  <si>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</si>
  <si>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</si>
  <si>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</si>
  <si>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</si>
  <si>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</si>
  <si>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</si>
  <si>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</si>
  <si>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</si>
  <si>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</si>
  <si>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</si>
  <si>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</si>
  <si>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</si>
  <si>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</si>
  <si>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</si>
  <si>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</si>
  <si>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</si>
  <si>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</si>
  <si>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</si>
  <si>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</si>
  <si>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</si>
  <si>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</si>
  <si>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</si>
  <si>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</si>
  <si>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</si>
  <si>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</si>
  <si>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</si>
  <si>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</si>
  <si>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</si>
  <si>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</si>
  <si>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</si>
  <si>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</si>
  <si>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</si>
  <si>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</si>
  <si>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</si>
  <si>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</si>
  <si>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</si>
  <si>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</si>
  <si>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</si>
  <si>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</si>
  <si>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</si>
  <si>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</si>
  <si>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</si>
  <si>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</si>
  <si>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</si>
  <si>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</si>
  <si>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</si>
  <si>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</si>
  <si>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</si>
  <si>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</si>
  <si>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</si>
  <si>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</si>
  <si>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</si>
  <si>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</si>
  <si>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</si>
  <si>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</si>
  <si>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</si>
  <si>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</si>
  <si>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</si>
  <si>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</si>
  <si>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</si>
  <si>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</si>
  <si>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</si>
  <si>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</si>
  <si>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</si>
  <si>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</si>
  <si>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</si>
  <si>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</si>
  <si>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</si>
  <si>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</si>
  <si>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</si>
  <si>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</si>
  <si>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</si>
  <si>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</si>
  <si>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</si>
  <si>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</si>
  <si>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</si>
  <si>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</si>
  <si>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</si>
  <si>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</si>
  <si>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</si>
  <si>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</si>
  <si>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</si>
  <si>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</si>
  <si>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</si>
  <si>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</si>
  <si>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</si>
  <si>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</si>
  <si>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</si>
  <si>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</si>
  <si>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</si>
  <si>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</si>
  <si>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</si>
  <si>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</si>
  <si>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</si>
  <si>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</si>
  <si>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</si>
  <si>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</si>
  <si>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</si>
  <si>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</si>
  <si>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</si>
  <si>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</si>
  <si>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</si>
  <si>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</si>
  <si>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</si>
  <si>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</si>
  <si>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</si>
  <si>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</si>
  <si>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</si>
  <si>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</si>
  <si>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</si>
  <si>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</si>
  <si>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</si>
  <si>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</si>
  <si>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</si>
  <si>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</si>
  <si>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</si>
  <si>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</si>
  <si>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</si>
  <si>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</si>
  <si>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</si>
  <si>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</si>
  <si>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</si>
  <si>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</si>
  <si>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</si>
  <si>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</si>
  <si>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</si>
  <si>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</si>
  <si>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</si>
  <si>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</si>
  <si>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</si>
  <si>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</si>
  <si>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</si>
  <si>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</si>
  <si>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</si>
  <si>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</si>
  <si>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</si>
  <si>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</si>
  <si>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</si>
  <si>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</si>
  <si>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</si>
  <si>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</si>
  <si>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</si>
  <si>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</si>
  <si>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</si>
  <si>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</si>
  <si>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</si>
  <si>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</si>
  <si>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</si>
  <si>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</si>
  <si>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</si>
  <si>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</si>
  <si>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</si>
  <si>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</si>
  <si>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</si>
  <si>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</si>
  <si>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</si>
  <si>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</si>
  <si>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</si>
  <si>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</si>
  <si>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</si>
  <si>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</si>
  <si>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</si>
  <si>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</si>
  <si>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</si>
  <si>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</si>
  <si>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</si>
  <si>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</si>
  <si>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</si>
  <si>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</si>
  <si>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</si>
  <si>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</si>
  <si>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</si>
  <si>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</si>
  <si>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</si>
  <si>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</si>
  <si>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</si>
  <si>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</si>
  <si>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</si>
  <si>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</si>
  <si>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</si>
  <si>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</si>
  <si>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</si>
  <si>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</si>
  <si>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</si>
  <si>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</si>
  <si>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</si>
  <si>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</si>
  <si>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</si>
  <si>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</si>
  <si>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</si>
  <si>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</si>
  <si>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</si>
  <si>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</si>
  <si>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</si>
  <si>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</si>
  <si>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</si>
  <si>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</si>
  <si>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</si>
  <si>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</si>
  <si>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</si>
  <si>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</si>
  <si>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</si>
  <si>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</si>
  <si>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</si>
  <si>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</si>
  <si>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</si>
  <si>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</si>
  <si>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</si>
  <si>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</si>
  <si>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</si>
  <si>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</si>
  <si>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</si>
  <si>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</si>
  <si>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</si>
  <si>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</si>
  <si>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</si>
  <si>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</si>
  <si>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</si>
  <si>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</si>
  <si>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</si>
  <si>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</si>
  <si>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</si>
  <si>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</si>
  <si>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</si>
  <si>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</si>
  <si>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</si>
  <si>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</si>
  <si>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</si>
  <si>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</si>
  <si>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</si>
  <si>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</si>
  <si>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</si>
  <si>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</si>
  <si>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</si>
  <si>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</si>
  <si>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</si>
  <si>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</si>
  <si>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</si>
  <si>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</si>
  <si>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</si>
  <si>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</si>
  <si>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</si>
  <si>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</si>
  <si>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</si>
  <si>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</si>
  <si>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</si>
  <si>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</si>
  <si>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</si>
  <si>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</si>
  <si>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</si>
  <si>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</si>
  <si>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</si>
  <si>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</si>
  <si>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</si>
  <si>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</si>
  <si>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</si>
  <si>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</si>
  <si>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</si>
  <si>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</si>
  <si>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</si>
  <si>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</si>
  <si>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</si>
  <si>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</si>
  <si>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</si>
  <si>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</si>
  <si>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</si>
  <si>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</si>
  <si>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</si>
  <si>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</si>
  <si>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</si>
  <si>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</si>
  <si>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</si>
  <si>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</si>
  <si>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</si>
  <si>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</si>
  <si>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</si>
  <si>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</si>
  <si>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</si>
  <si>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</si>
  <si>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</si>
  <si>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</si>
  <si>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</si>
  <si>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</si>
  <si>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</si>
  <si>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</si>
  <si>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</si>
  <si>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</si>
  <si>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</si>
  <si>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</si>
  <si>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</si>
  <si>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</si>
  <si>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</si>
  <si>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</si>
  <si>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</si>
  <si>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</si>
  <si>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</si>
  <si>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</si>
  <si>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</si>
  <si>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</si>
  <si>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</si>
  <si>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</si>
  <si>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</si>
  <si>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</si>
  <si>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</si>
  <si>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</si>
  <si>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</si>
  <si>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</si>
  <si>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</si>
  <si>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</si>
  <si>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</si>
  <si>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</si>
  <si>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</si>
  <si>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</si>
  <si>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</si>
  <si>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</si>
  <si>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</si>
  <si>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</si>
  <si>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</si>
  <si>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</si>
  <si>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</si>
  <si>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</si>
  <si>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</si>
  <si>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</si>
  <si>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</si>
  <si>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</si>
  <si>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</si>
  <si>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</si>
  <si>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</si>
  <si>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</si>
  <si>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</si>
  <si>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</si>
  <si>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</si>
  <si>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</si>
  <si>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</si>
  <si>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</si>
  <si>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</si>
  <si>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</si>
  <si>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</si>
  <si>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</si>
  <si>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</si>
  <si>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</si>
  <si>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</si>
  <si>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</si>
  <si>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</si>
  <si>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</si>
  <si>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</si>
  <si>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</si>
  <si>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</si>
  <si>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</si>
  <si>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</si>
  <si>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</si>
  <si>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</si>
  <si>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</si>
  <si>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</si>
  <si>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</si>
  <si>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</si>
  <si>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</si>
  <si>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</si>
  <si>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</si>
  <si>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</si>
  <si>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</si>
  <si>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</si>
  <si>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</si>
  <si>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</si>
  <si>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</si>
  <si>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</si>
  <si>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</si>
  <si>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</si>
  <si>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</si>
  <si>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</si>
  <si>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</si>
  <si>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</si>
  <si>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</si>
  <si>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</si>
  <si>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</si>
  <si>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</si>
  <si>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</si>
  <si>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</si>
  <si>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</si>
  <si>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</si>
  <si>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</si>
  <si>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</si>
  <si>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</si>
  <si>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</si>
  <si>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</si>
  <si>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</si>
  <si>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</si>
  <si>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</si>
  <si>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</si>
  <si>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</si>
  <si>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</si>
  <si>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</si>
  <si>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</si>
  <si>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</si>
  <si>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</si>
  <si>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</si>
  <si>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</si>
  <si>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</si>
  <si>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</si>
  <si>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</si>
  <si>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</si>
  <si>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</si>
  <si>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</si>
  <si>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</si>
  <si>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</si>
  <si>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</si>
  <si>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</si>
  <si>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</si>
  <si>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</si>
  <si>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</si>
  <si>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</si>
  <si>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</si>
  <si>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</si>
  <si>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</si>
  <si>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</si>
  <si>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</si>
  <si>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</si>
  <si>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</si>
  <si>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</si>
  <si>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</si>
  <si>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</si>
  <si>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</si>
  <si>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</si>
  <si>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</si>
  <si>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</si>
  <si>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</si>
  <si>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</si>
  <si>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</si>
  <si>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</si>
  <si>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</si>
  <si>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</si>
  <si>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</si>
  <si>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</si>
  <si>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</si>
  <si>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</si>
  <si>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</si>
  <si>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</si>
  <si>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</si>
  <si>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</si>
  <si>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</si>
  <si>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</si>
  <si>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</si>
  <si>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</si>
  <si>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</si>
  <si>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</si>
  <si>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</si>
  <si>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</si>
  <si>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</si>
  <si>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</si>
  <si>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</si>
  <si>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</si>
  <si>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</si>
  <si>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</si>
  <si>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</si>
  <si>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</si>
  <si>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</si>
  <si>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</si>
  <si>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</si>
  <si>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</si>
  <si>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</si>
  <si>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</si>
  <si>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</si>
  <si>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</si>
  <si>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</si>
  <si>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</si>
  <si>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</si>
  <si>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</si>
  <si>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</si>
  <si>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</si>
  <si>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</si>
  <si>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</si>
  <si>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</si>
  <si>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</si>
  <si>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</si>
  <si>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</si>
  <si>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</si>
  <si>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</si>
  <si>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</si>
  <si>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</si>
  <si>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</si>
  <si>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</si>
  <si>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</si>
  <si>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</si>
  <si>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</si>
  <si>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</si>
  <si>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</si>
  <si>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</si>
  <si>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</si>
  <si>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</si>
  <si>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</si>
  <si>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</si>
  <si>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</si>
  <si>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</si>
  <si>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</si>
  <si>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</si>
  <si>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</si>
  <si>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</si>
  <si>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</si>
  <si>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</si>
  <si>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</si>
  <si>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</si>
  <si>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</si>
  <si>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</si>
  <si>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</si>
  <si>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</si>
  <si>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</si>
  <si>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</si>
  <si>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</si>
  <si>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</si>
  <si>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</si>
  <si>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</si>
  <si>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</si>
  <si>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</si>
  <si>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</si>
  <si>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</si>
  <si>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</si>
  <si>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</si>
  <si>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</si>
  <si>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</si>
  <si>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</si>
  <si>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</si>
  <si>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</si>
  <si>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</si>
  <si>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</si>
  <si>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</si>
  <si>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</si>
  <si>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</si>
  <si>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</si>
  <si>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</si>
  <si>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</si>
  <si>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</si>
  <si>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</si>
  <si>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</si>
  <si>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</si>
  <si>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</si>
  <si>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</si>
  <si>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</si>
  <si>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</si>
  <si>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</si>
  <si>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</si>
  <si>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</si>
  <si>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</si>
  <si>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</si>
  <si>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</si>
  <si>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</si>
  <si>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</si>
  <si>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</si>
  <si>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</si>
  <si>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</si>
  <si>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</si>
  <si>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</si>
  <si>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</si>
  <si>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</si>
  <si>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</si>
  <si>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</si>
  <si>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</si>
  <si>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</si>
  <si>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</si>
  <si>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</si>
  <si>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</si>
  <si>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</si>
  <si>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</si>
  <si>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</si>
  <si>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</si>
  <si>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</si>
  <si>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</si>
  <si>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</si>
  <si>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</si>
  <si>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</si>
  <si>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</si>
  <si>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</si>
  <si>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</si>
  <si>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</si>
  <si>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</si>
  <si>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</si>
  <si>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</si>
  <si>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</si>
  <si>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</si>
  <si>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</si>
  <si>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</si>
  <si>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</si>
  <si>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</si>
  <si>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</si>
  <si>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</si>
  <si>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</si>
  <si>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</si>
  <si>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</si>
  <si>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</si>
  <si>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</si>
  <si>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</si>
  <si>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</si>
  <si>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</si>
  <si>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</si>
  <si>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</si>
  <si>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</si>
  <si>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</si>
  <si>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</si>
  <si>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</si>
  <si>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</si>
  <si>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</si>
  <si>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</si>
  <si>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</si>
  <si>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</si>
  <si>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</si>
  <si>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</si>
  <si>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</si>
  <si>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</si>
  <si>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</si>
  <si>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</si>
  <si>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</si>
  <si>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</si>
  <si>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</si>
  <si>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</si>
  <si>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</si>
  <si>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</si>
  <si>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</si>
  <si>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</si>
  <si>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</si>
  <si>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</si>
  <si>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</si>
  <si>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</si>
  <si>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</si>
  <si>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</si>
  <si>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</si>
  <si>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</si>
  <si>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</si>
  <si>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</si>
  <si>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</si>
  <si>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</si>
  <si>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</si>
  <si>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</si>
  <si>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</si>
  <si>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</si>
  <si>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</si>
  <si>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</si>
  <si>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</si>
  <si>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</si>
  <si>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</si>
  <si>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</si>
  <si>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</si>
  <si>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</si>
  <si>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</si>
  <si>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</si>
  <si>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</si>
  <si>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</si>
  <si>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</si>
  <si>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</si>
  <si>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</si>
  <si>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</si>
  <si>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</si>
  <si>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</si>
  <si>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</si>
  <si>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</si>
  <si>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</si>
  <si>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</si>
  <si>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</si>
  <si>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</si>
  <si>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</si>
  <si>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</si>
  <si>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</si>
  <si>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</si>
  <si>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</si>
  <si>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</si>
  <si>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</si>
  <si>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</si>
  <si>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</si>
  <si>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</si>
  <si>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</si>
  <si>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</si>
  <si>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</si>
  <si>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</si>
  <si>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</si>
  <si>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</si>
  <si>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</si>
  <si>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</si>
  <si>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</si>
  <si>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</si>
  <si>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</si>
  <si>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</si>
  <si>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</si>
  <si>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</si>
  <si>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</si>
  <si>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</si>
  <si>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</si>
  <si>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</si>
  <si>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</si>
  <si>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</si>
  <si>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</si>
  <si>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</si>
  <si>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</si>
  <si>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</si>
  <si>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</si>
  <si>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</si>
  <si>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</si>
  <si>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</si>
  <si>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</si>
  <si>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</si>
  <si>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</si>
  <si>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</si>
  <si>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</si>
  <si>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</si>
  <si>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</si>
  <si>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</si>
  <si>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</si>
  <si>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</si>
  <si>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</si>
  <si>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</si>
  <si>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</si>
  <si>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</si>
  <si>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</si>
  <si>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</si>
  <si>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</si>
  <si>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</si>
  <si>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</si>
  <si>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</si>
  <si>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</si>
  <si>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</si>
  <si>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</si>
  <si>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</si>
  <si>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</si>
  <si>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</si>
  <si>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</si>
  <si>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</si>
  <si>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</si>
  <si>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</si>
  <si>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</si>
  <si>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</si>
  <si>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</si>
  <si>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</si>
  <si>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</si>
  <si>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</si>
  <si>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</si>
  <si>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</si>
  <si>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</si>
  <si>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</si>
  <si>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</si>
  <si>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</si>
  <si>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</si>
  <si>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</si>
  <si>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</si>
  <si>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</si>
  <si>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</si>
  <si>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</si>
  <si>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</si>
  <si>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</si>
  <si>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</si>
  <si>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</si>
  <si>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</si>
  <si>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</si>
  <si>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</si>
  <si>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</si>
  <si>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</si>
  <si>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</si>
  <si>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</si>
  <si>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</si>
  <si>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</si>
  <si>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</si>
  <si>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</si>
  <si>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</si>
  <si>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</si>
  <si>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</si>
  <si>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</si>
  <si>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</si>
  <si>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</si>
  <si>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</si>
  <si>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</si>
  <si>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</si>
  <si>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</si>
  <si>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</si>
  <si>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</si>
  <si>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</si>
  <si>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</si>
  <si>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</si>
  <si>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</si>
  <si>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</si>
  <si>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</si>
  <si>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</si>
  <si>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</si>
  <si>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</si>
  <si>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</si>
  <si>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</si>
  <si>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</si>
  <si>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</si>
  <si>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</si>
  <si>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</si>
  <si>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</si>
  <si>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</si>
  <si>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</si>
  <si>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</si>
  <si>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</si>
  <si>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</si>
  <si>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</si>
  <si>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</si>
  <si>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</si>
  <si>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</si>
  <si>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</si>
  <si>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</si>
  <si>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</si>
  <si>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</si>
  <si>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</si>
  <si>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</si>
  <si>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</si>
  <si>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</si>
  <si>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</si>
  <si>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</si>
  <si>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</si>
  <si>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</si>
  <si>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</si>
  <si>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</si>
  <si>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</si>
  <si>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</si>
  <si>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</si>
  <si>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</si>
  <si>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</si>
  <si>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</si>
  <si>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</si>
  <si>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</si>
  <si>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</si>
  <si>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</si>
  <si>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</si>
  <si>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</si>
  <si>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</si>
  <si>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</si>
  <si>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</si>
  <si>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</si>
  <si>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</si>
  <si>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</si>
  <si>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</si>
  <si>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</si>
  <si>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</si>
  <si>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</si>
  <si>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</si>
  <si>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</si>
  <si>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</si>
  <si>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</si>
  <si>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</si>
  <si>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</si>
  <si>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</si>
  <si>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</si>
  <si>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</si>
  <si>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</si>
  <si>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</si>
  <si>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</si>
  <si>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</si>
  <si>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</si>
  <si>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</si>
  <si>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</si>
  <si>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</si>
  <si>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</si>
  <si>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</si>
  <si>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</si>
  <si>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</si>
  <si>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</si>
  <si>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</si>
  <si>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</si>
  <si>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</si>
  <si>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</si>
  <si>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</si>
  <si>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</si>
  <si>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</si>
  <si>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</si>
  <si>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</si>
  <si>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</si>
  <si>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</si>
  <si>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</si>
  <si>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</si>
  <si>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</si>
  <si>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</si>
  <si>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</si>
  <si>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</si>
  <si>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</si>
  <si>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</si>
  <si>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</si>
  <si>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</si>
  <si>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</si>
  <si>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</si>
  <si>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</si>
  <si>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</si>
  <si>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</si>
  <si>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</si>
  <si>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</si>
  <si>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</si>
  <si>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</si>
  <si>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</si>
  <si>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</si>
  <si>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</si>
  <si>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</si>
  <si>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</si>
  <si>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</si>
  <si>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</si>
  <si>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</si>
  <si>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</si>
  <si>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</si>
  <si>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</si>
  <si>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</si>
  <si>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</si>
  <si>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</si>
  <si>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</si>
  <si>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</si>
  <si>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</si>
  <si>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</si>
  <si>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</si>
  <si>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</si>
  <si>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</si>
  <si>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</si>
  <si>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</si>
  <si>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</si>
  <si>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</si>
  <si>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</si>
  <si>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</si>
  <si>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</si>
  <si>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</si>
  <si>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</si>
  <si>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</si>
  <si>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</si>
  <si>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</si>
  <si>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</si>
  <si>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</si>
  <si>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</si>
  <si>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</si>
  <si>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</si>
  <si>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</si>
  <si>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</si>
  <si>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</si>
  <si>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</si>
  <si>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</si>
  <si>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</si>
  <si>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</si>
  <si>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</si>
  <si>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</si>
  <si>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</si>
  <si>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</si>
  <si>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</si>
  <si>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</si>
  <si>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</si>
  <si>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</si>
  <si>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</si>
  <si>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</si>
  <si>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</si>
  <si>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</si>
  <si>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</si>
  <si>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</si>
  <si>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</si>
  <si>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</si>
  <si>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</si>
  <si>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</si>
  <si>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</si>
  <si>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</si>
  <si>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</si>
  <si>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</si>
  <si>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</si>
  <si>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</si>
  <si>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</si>
  <si>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</si>
  <si>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</si>
  <si>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</si>
  <si>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</si>
  <si>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</si>
  <si>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</si>
  <si>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</si>
  <si>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</si>
  <si>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</si>
  <si>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</si>
  <si>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</si>
  <si>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</si>
  <si>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</si>
  <si>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</si>
  <si>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</si>
  <si>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</si>
  <si>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</si>
  <si>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</si>
  <si>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</si>
  <si>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</si>
  <si>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</si>
  <si>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</si>
  <si>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</si>
  <si>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</si>
  <si>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</si>
  <si>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</si>
  <si>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</si>
  <si>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</si>
  <si>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</si>
  <si>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</si>
  <si>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</si>
  <si>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</si>
  <si>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</si>
  <si>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</si>
  <si>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</si>
  <si>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</si>
  <si>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</si>
  <si>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</si>
  <si>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</si>
  <si>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</si>
  <si>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</si>
  <si>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</si>
  <si>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</si>
  <si>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</si>
  <si>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</si>
  <si>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</si>
  <si>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</si>
  <si>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</si>
  <si>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</si>
  <si>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</si>
  <si>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</si>
  <si>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</si>
  <si>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</si>
  <si>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</si>
  <si>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</si>
  <si>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</si>
  <si>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</si>
  <si>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</si>
  <si>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</si>
  <si>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</si>
  <si>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</si>
  <si>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</si>
  <si>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</si>
  <si>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</si>
  <si>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</si>
  <si>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</si>
  <si>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</si>
  <si>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</si>
  <si>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</si>
  <si>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</si>
  <si>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</si>
  <si>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</si>
  <si>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</si>
  <si>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</si>
  <si>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</si>
  <si>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</si>
  <si>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</si>
  <si>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</si>
  <si>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</si>
  <si>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</si>
  <si>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</si>
  <si>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</si>
  <si>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</si>
  <si>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</si>
  <si>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</si>
  <si>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</si>
  <si>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</si>
  <si>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</si>
  <si>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</si>
  <si>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</si>
  <si>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</si>
  <si>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</si>
  <si>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</si>
  <si>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</si>
  <si>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</si>
  <si>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</si>
  <si>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</si>
  <si>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</si>
  <si>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</si>
  <si>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</si>
  <si>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</si>
  <si>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</si>
  <si>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</si>
  <si>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</si>
  <si>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</si>
  <si>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</si>
  <si>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</si>
  <si>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</si>
  <si>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</si>
  <si>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</si>
  <si>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</si>
  <si>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</si>
  <si>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</si>
  <si>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</si>
  <si>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</si>
  <si>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</si>
  <si>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</si>
  <si>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</si>
  <si>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</si>
  <si>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</si>
  <si>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</si>
  <si>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</si>
  <si>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</si>
  <si>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</si>
  <si>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</si>
  <si>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</si>
  <si>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</si>
  <si>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</si>
  <si>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</si>
  <si>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</si>
  <si>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</si>
  <si>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</si>
  <si>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</si>
  <si>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</si>
  <si>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</si>
  <si>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</si>
  <si>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</si>
  <si>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</si>
  <si>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</si>
  <si>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</si>
  <si>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</si>
  <si>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</si>
  <si>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</si>
  <si>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</si>
  <si>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</si>
  <si>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</si>
  <si>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</si>
  <si>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</si>
  <si>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</si>
  <si>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</si>
  <si>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</si>
  <si>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</si>
  <si>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</si>
  <si>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</si>
  <si>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</si>
  <si>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</si>
  <si>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</si>
  <si>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</si>
  <si>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</si>
  <si>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</si>
  <si>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</si>
  <si>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</si>
  <si>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</si>
  <si>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</si>
  <si>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</si>
  <si>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</si>
  <si>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</si>
  <si>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</si>
  <si>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</si>
  <si>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</si>
  <si>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</si>
  <si>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</si>
  <si>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</si>
  <si>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</si>
  <si>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</si>
  <si>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</si>
  <si>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</si>
  <si>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</si>
  <si>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</si>
  <si>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</si>
  <si>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</si>
  <si>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</si>
  <si>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</si>
  <si>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</si>
  <si>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</si>
  <si>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</si>
  <si>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</si>
  <si>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</si>
  <si>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</si>
  <si>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</si>
  <si>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</si>
  <si>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</si>
  <si>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</si>
  <si>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</si>
  <si>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</si>
  <si>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</si>
  <si>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</si>
  <si>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</si>
  <si>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</si>
  <si>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</si>
  <si>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</si>
  <si>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</si>
  <si>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</si>
  <si>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</si>
  <si>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</si>
  <si>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</si>
  <si>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</si>
  <si>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</si>
  <si>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</si>
  <si>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</si>
  <si>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</si>
  <si>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</si>
  <si>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</si>
  <si>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</si>
  <si>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</si>
  <si>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</si>
  <si>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</si>
  <si>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</si>
  <si>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</si>
  <si>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</si>
  <si>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</si>
  <si>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</si>
  <si>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</si>
  <si>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</si>
  <si>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</si>
  <si>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</si>
  <si>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</si>
  <si>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</si>
  <si>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</si>
  <si>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</si>
  <si>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</si>
  <si>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</si>
  <si>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</si>
  <si>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</si>
  <si>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</si>
  <si>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</si>
  <si>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</si>
  <si>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</si>
  <si>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</si>
  <si>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</si>
  <si>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</si>
  <si>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</si>
  <si>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</si>
  <si>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</si>
  <si>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</si>
  <si>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</si>
  <si>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</si>
  <si>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</si>
  <si>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</si>
  <si>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</si>
  <si>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</si>
  <si>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</si>
  <si>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</si>
  <si>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</si>
  <si>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</si>
  <si>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</si>
  <si>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</si>
  <si>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</si>
  <si>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</si>
  <si>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</si>
  <si>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</si>
  <si>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</si>
  <si>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</si>
  <si>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</si>
  <si>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</si>
  <si>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</si>
  <si>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</si>
  <si>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</si>
  <si>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</si>
  <si>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</si>
  <si>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</si>
  <si>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</si>
  <si>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</si>
  <si>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</si>
  <si>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</si>
  <si>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</si>
  <si>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</si>
  <si>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</si>
  <si>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</si>
  <si>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</si>
  <si>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</si>
  <si>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</si>
  <si>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</si>
  <si>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</si>
  <si>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</si>
  <si>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</si>
  <si>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</si>
  <si>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</si>
  <si>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</si>
  <si>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</si>
  <si>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</si>
  <si>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</si>
  <si>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</si>
  <si>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</si>
  <si>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</si>
  <si>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</si>
  <si>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</si>
  <si>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</si>
  <si>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</si>
  <si>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</si>
  <si>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</si>
  <si>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</si>
  <si>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</si>
  <si>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</si>
  <si>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</si>
  <si>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</si>
  <si>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</si>
  <si>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</si>
  <si>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</si>
  <si>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</si>
  <si>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</si>
  <si>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</si>
  <si>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</si>
  <si>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</si>
  <si>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</si>
  <si>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</si>
  <si>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</si>
  <si>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</si>
  <si>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</si>
  <si>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</si>
  <si>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</si>
  <si>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</si>
  <si>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</si>
  <si>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</si>
  <si>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</si>
  <si>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</si>
  <si>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</si>
  <si>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</si>
  <si>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</si>
  <si>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</si>
  <si>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</si>
  <si>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</si>
  <si>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</si>
  <si>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</si>
  <si>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</si>
  <si>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</si>
  <si>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</si>
  <si>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</si>
  <si>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</si>
  <si>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</si>
  <si>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</si>
  <si>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</si>
  <si>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</si>
  <si>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</si>
  <si>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</si>
  <si>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</si>
  <si>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</si>
  <si>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</si>
  <si>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</si>
  <si>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</si>
  <si>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</si>
  <si>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</si>
  <si>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</si>
  <si>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</si>
  <si>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</si>
  <si>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</si>
  <si>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</si>
  <si>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</si>
  <si>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</si>
  <si>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</si>
  <si>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</si>
  <si>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</si>
  <si>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</si>
  <si>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</si>
  <si>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</si>
  <si>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</si>
  <si>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</si>
  <si>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</si>
  <si>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</si>
  <si>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</si>
  <si>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</si>
  <si>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</si>
  <si>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</si>
  <si>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</si>
  <si>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</si>
  <si>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</si>
  <si>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</si>
  <si>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</si>
  <si>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</si>
  <si>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</si>
  <si>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</si>
  <si>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</si>
  <si>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</si>
  <si>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</si>
  <si>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</si>
  <si>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</si>
  <si>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</si>
  <si>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</si>
  <si>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</si>
  <si>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</si>
  <si>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</si>
  <si>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</si>
  <si>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</si>
  <si>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</si>
  <si>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</si>
  <si>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</si>
  <si>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</si>
  <si>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</si>
  <si>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</si>
  <si>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</si>
  <si>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</si>
  <si>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</si>
  <si>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</si>
  <si>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</si>
  <si>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</si>
  <si>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</si>
  <si>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</si>
  <si>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</si>
  <si>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</si>
  <si>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</si>
  <si>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</si>
  <si>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</si>
  <si>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</si>
  <si>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</si>
  <si>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</si>
  <si>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</si>
  <si>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</si>
  <si>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</si>
  <si>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</si>
  <si>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</si>
  <si>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</si>
  <si>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</si>
  <si>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</si>
  <si>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</si>
  <si>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</si>
  <si>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</si>
  <si>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</si>
  <si>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</si>
  <si>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</si>
  <si>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</si>
  <si>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</si>
  <si>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</si>
  <si>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</si>
  <si>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</si>
  <si>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</si>
  <si>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</si>
  <si>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</si>
  <si>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</si>
  <si>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</si>
  <si>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</si>
  <si>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</si>
  <si>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</si>
  <si>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</si>
  <si>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</si>
  <si>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</si>
  <si>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</si>
  <si>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</si>
  <si>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</si>
  <si>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</si>
  <si>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</si>
  <si>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</si>
  <si>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</si>
  <si>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</si>
  <si>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</si>
  <si>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</si>
  <si>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</si>
  <si>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</si>
  <si>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</si>
  <si>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</si>
  <si>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</si>
  <si>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</si>
  <si>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</si>
  <si>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</si>
  <si>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</si>
  <si>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</si>
  <si>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</si>
  <si>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</si>
  <si>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</si>
  <si>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</si>
  <si>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</si>
  <si>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</si>
  <si>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</si>
  <si>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</si>
  <si>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</si>
  <si>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</si>
  <si>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</si>
  <si>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</si>
  <si>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</si>
  <si>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</si>
  <si>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</si>
  <si>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</si>
  <si>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</si>
  <si>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</si>
  <si>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</si>
  <si>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</si>
  <si>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</si>
  <si>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</si>
  <si>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</si>
  <si>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</si>
  <si>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</si>
  <si>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</si>
  <si>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</si>
  <si>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</si>
  <si>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</si>
  <si>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</si>
  <si>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</si>
  <si>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</si>
  <si>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</si>
  <si>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</si>
  <si>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</si>
  <si>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</si>
  <si>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</si>
  <si>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</si>
  <si>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</si>
  <si>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</si>
  <si>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</si>
  <si>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</si>
  <si>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</si>
  <si>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</si>
  <si>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</si>
  <si>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</si>
  <si>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</si>
  <si>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</si>
  <si>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</si>
  <si>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</si>
  <si>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</si>
  <si>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</si>
  <si>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</si>
  <si>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</si>
  <si>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</si>
  <si>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</si>
  <si>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</si>
  <si>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</si>
  <si>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</si>
  <si>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</si>
  <si>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</si>
  <si>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</si>
  <si>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</si>
  <si>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</si>
  <si>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</si>
  <si>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</si>
  <si>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</si>
  <si>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</si>
  <si>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</si>
  <si>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</si>
  <si>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</si>
  <si>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</si>
  <si>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</si>
  <si>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</si>
  <si>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</si>
  <si>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</si>
  <si>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</si>
  <si>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</si>
  <si>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</si>
  <si>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</si>
  <si>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</si>
  <si>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</si>
  <si>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</si>
  <si>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</si>
  <si>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</si>
  <si>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</si>
  <si>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</si>
  <si>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</si>
  <si>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</si>
  <si>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</si>
  <si>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</si>
  <si>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</si>
  <si>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</si>
  <si>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</si>
  <si>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</si>
  <si>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</si>
  <si>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</si>
  <si>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</si>
  <si>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</si>
  <si>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</si>
  <si>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</si>
  <si>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</si>
  <si>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</si>
  <si>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</si>
  <si>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</si>
  <si>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</si>
  <si>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</si>
  <si>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</si>
  <si>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</si>
  <si>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</si>
  <si>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</si>
  <si>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</si>
  <si>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</si>
  <si>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</si>
  <si>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</si>
  <si>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</si>
  <si>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</si>
  <si>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</si>
  <si>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</si>
  <si>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</si>
  <si>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</si>
  <si>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</si>
  <si>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</si>
  <si>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</si>
  <si>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</si>
  <si>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</si>
  <si>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</si>
  <si>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</si>
  <si>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</si>
  <si>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</si>
  <si>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</si>
  <si>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</si>
  <si>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</si>
  <si>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</si>
  <si>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</si>
  <si>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</si>
  <si>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</si>
  <si>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</si>
  <si>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</si>
  <si>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</si>
  <si>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</si>
  <si>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</si>
  <si>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</si>
  <si>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</si>
  <si>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</si>
  <si>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</si>
  <si>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</si>
  <si>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</si>
  <si>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</si>
  <si>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</si>
  <si>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</si>
  <si>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</si>
  <si>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</si>
  <si>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</si>
  <si>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</si>
  <si>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</si>
  <si>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</si>
  <si>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</si>
  <si>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</si>
  <si>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</si>
  <si>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</si>
  <si>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</si>
  <si>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</si>
  <si>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</si>
  <si>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</si>
  <si>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</si>
  <si>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</si>
  <si>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</si>
  <si>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</si>
  <si>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</si>
  <si>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</si>
  <si>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</si>
  <si>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</si>
  <si>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</si>
  <si>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</si>
  <si>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</si>
  <si>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</si>
  <si>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</si>
  <si>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</si>
  <si>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</si>
  <si>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</si>
  <si>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</si>
  <si>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</si>
  <si>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</si>
  <si>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</si>
  <si>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</si>
  <si>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</si>
  <si>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</si>
  <si>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</si>
  <si>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</si>
  <si>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</si>
  <si>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</si>
  <si>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</si>
  <si>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</si>
  <si>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</si>
  <si>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</si>
  <si>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</si>
  <si>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</si>
  <si>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</si>
  <si>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</si>
  <si>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</si>
  <si>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</si>
  <si>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</si>
  <si>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</si>
  <si>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</si>
  <si>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</si>
  <si>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</si>
  <si>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</si>
  <si>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</si>
  <si>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</si>
  <si>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</si>
  <si>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</si>
  <si>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</si>
  <si>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</si>
  <si>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</si>
  <si>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</si>
  <si>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</si>
  <si>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</si>
  <si>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</si>
  <si>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</si>
  <si>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</si>
  <si>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</si>
  <si>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</si>
  <si>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</si>
  <si>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</si>
  <si>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</si>
  <si>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</si>
  <si>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</si>
  <si>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</si>
  <si>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</si>
  <si>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</si>
  <si>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</si>
  <si>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</si>
  <si>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</si>
  <si>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</si>
  <si>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</si>
  <si>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</si>
  <si>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</si>
  <si>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</si>
  <si>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</si>
  <si>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</si>
  <si>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</si>
  <si>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</si>
  <si>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</si>
  <si>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</si>
  <si>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</si>
  <si>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</si>
  <si>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</si>
  <si>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</si>
  <si>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</si>
  <si>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</si>
  <si>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</si>
  <si>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</si>
  <si>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</si>
  <si>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</si>
  <si>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</si>
  <si>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</si>
  <si>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</si>
  <si>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</si>
  <si>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</si>
  <si>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</si>
  <si>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</si>
  <si>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</si>
  <si>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</si>
  <si>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</si>
  <si>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</si>
  <si>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</si>
  <si>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</si>
  <si>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</si>
  <si>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</si>
  <si>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</si>
  <si>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</si>
  <si>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</si>
  <si>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</si>
  <si>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</si>
  <si>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</si>
  <si>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</si>
  <si>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</si>
  <si>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</si>
  <si>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</si>
  <si>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</si>
  <si>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</si>
  <si>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</si>
  <si>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</si>
  <si>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</si>
  <si>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</si>
  <si>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</si>
  <si>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</si>
  <si>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</si>
  <si>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</si>
  <si>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</si>
  <si>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</si>
  <si>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</si>
  <si>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</si>
  <si>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</si>
  <si>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</si>
  <si>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</si>
  <si>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</si>
  <si>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</si>
  <si>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</si>
  <si>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</si>
  <si>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</si>
  <si>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</si>
  <si>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</si>
  <si>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</si>
  <si>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</si>
  <si>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</si>
  <si>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</si>
  <si>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</si>
  <si>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</si>
  <si>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</si>
  <si>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</si>
  <si>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</si>
  <si>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</si>
  <si>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</si>
  <si>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</si>
  <si>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</si>
  <si>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</si>
  <si>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</si>
  <si>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</si>
  <si>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</si>
  <si>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</si>
  <si>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</si>
  <si>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</si>
  <si>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</si>
  <si>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</si>
  <si>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</si>
  <si>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</si>
  <si>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</si>
  <si>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</si>
  <si>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</si>
  <si>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</si>
  <si>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</si>
  <si>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</si>
  <si>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</si>
  <si>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</si>
  <si>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</si>
  <si>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</si>
  <si>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</si>
  <si>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</si>
  <si>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</si>
  <si>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</si>
  <si>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</si>
  <si>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</si>
  <si>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</si>
  <si>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</si>
  <si>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</si>
  <si>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</si>
  <si>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</si>
  <si>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</si>
  <si>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</si>
  <si>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</si>
  <si>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</si>
  <si>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</si>
  <si>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</si>
  <si>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</si>
  <si>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</si>
  <si>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</si>
  <si>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</si>
  <si>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</si>
  <si>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</si>
  <si>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</si>
  <si>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</si>
  <si>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</si>
  <si>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</si>
  <si>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</si>
  <si>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</si>
  <si>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</si>
  <si>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</si>
  <si>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</si>
  <si>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</si>
  <si>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</si>
  <si>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</si>
  <si>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</si>
  <si>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</si>
  <si>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</si>
  <si>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</si>
  <si>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</si>
  <si>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</si>
  <si>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</si>
  <si>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</si>
  <si>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</si>
  <si>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</si>
  <si>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</si>
  <si>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</si>
  <si>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</si>
  <si>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</si>
  <si>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</si>
  <si>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</si>
  <si>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</si>
  <si>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</si>
  <si>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</si>
  <si>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</si>
  <si>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</si>
  <si>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</si>
  <si>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</si>
  <si>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</si>
  <si>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</si>
  <si>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</si>
  <si>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</si>
  <si>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</si>
  <si>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</si>
  <si>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</si>
  <si>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</si>
  <si>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</si>
  <si>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</si>
  <si>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</si>
  <si>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</si>
  <si>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</si>
  <si>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</si>
  <si>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</si>
  <si>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</si>
  <si>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</si>
  <si>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</si>
  <si>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</si>
  <si>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</si>
  <si>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</si>
  <si>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</si>
  <si>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</si>
  <si>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</si>
  <si>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</si>
  <si>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</si>
  <si>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</si>
  <si>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</si>
  <si>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</si>
  <si>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</si>
  <si>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</si>
  <si>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</si>
  <si>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</si>
  <si>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</si>
  <si>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</si>
  <si>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</si>
  <si>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</si>
  <si>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</si>
  <si>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</si>
  <si>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</si>
  <si>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</si>
  <si>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</si>
  <si>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</si>
  <si>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</si>
  <si>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</si>
  <si>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</si>
  <si>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</si>
  <si>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</si>
  <si>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</si>
  <si>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</si>
  <si>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</si>
  <si>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</si>
  <si>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</si>
  <si>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</si>
  <si>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</si>
  <si>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</si>
  <si>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</si>
  <si>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</si>
  <si>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</si>
  <si>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</si>
  <si>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</si>
  <si>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</si>
  <si>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</si>
  <si>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</si>
  <si>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</si>
  <si>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</si>
  <si>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</si>
  <si>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</si>
  <si>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</si>
  <si>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</si>
  <si>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</si>
  <si>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</si>
  <si>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</si>
  <si>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</si>
  <si>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</si>
  <si>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</si>
  <si>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</si>
  <si>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</si>
  <si>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</si>
  <si>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</si>
  <si>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</si>
  <si>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</si>
  <si>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</si>
  <si>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</si>
  <si>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</si>
  <si>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</si>
  <si>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</si>
  <si>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</si>
  <si>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</si>
  <si>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</si>
  <si>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</si>
  <si>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</si>
  <si>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</si>
  <si>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</si>
  <si>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</si>
  <si>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</si>
  <si>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</si>
  <si>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</si>
  <si>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</si>
  <si>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</si>
  <si>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</si>
  <si>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</si>
  <si>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</si>
  <si>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</si>
  <si>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</si>
  <si>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</si>
  <si>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</si>
  <si>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</si>
  <si>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</si>
  <si>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</si>
  <si>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</si>
  <si>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</si>
  <si>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</si>
  <si>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</si>
  <si>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</si>
  <si>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</si>
  <si>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</si>
  <si>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</si>
  <si>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</si>
  <si>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</si>
  <si>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</si>
  <si>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</si>
  <si>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</si>
  <si>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</si>
  <si>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</si>
  <si>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</si>
  <si>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</si>
  <si>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</si>
  <si>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</si>
  <si>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</si>
  <si>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</si>
  <si>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</si>
  <si>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</si>
  <si>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</si>
  <si>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</si>
  <si>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</si>
  <si>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</si>
  <si>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</si>
  <si>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</si>
  <si>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</si>
  <si>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</si>
  <si>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</si>
  <si>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</si>
  <si>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</si>
  <si>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</si>
  <si>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</si>
  <si>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</si>
  <si>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</si>
  <si>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</si>
  <si>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</si>
  <si>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</si>
  <si>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</si>
  <si>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</si>
  <si>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</si>
  <si>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</si>
  <si>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</si>
  <si>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</si>
  <si>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</si>
  <si>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</si>
  <si>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</si>
  <si>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</si>
  <si>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</si>
  <si>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</si>
  <si>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</si>
  <si>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</si>
  <si>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</si>
  <si>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</si>
  <si>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</si>
  <si>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</si>
  <si>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</si>
  <si>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</si>
  <si>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</si>
  <si>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</si>
  <si>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</si>
  <si>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</si>
  <si>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</si>
  <si>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</si>
  <si>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</si>
  <si>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</si>
  <si>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</si>
  <si>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</si>
  <si>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</si>
  <si>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</si>
  <si>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</si>
  <si>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</si>
  <si>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</si>
  <si>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</si>
  <si>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</si>
  <si>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</si>
  <si>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</si>
  <si>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</si>
  <si>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</si>
  <si>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</si>
  <si>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</si>
  <si>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</si>
  <si>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</si>
  <si>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</si>
  <si>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</si>
  <si>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</si>
  <si>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</si>
  <si>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</si>
  <si>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</si>
  <si>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</si>
  <si>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</si>
  <si>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</si>
  <si>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</si>
  <si>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</si>
  <si>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</si>
  <si>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</si>
  <si>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</si>
  <si>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</si>
  <si>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</si>
  <si>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</si>
  <si>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</si>
  <si>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</si>
  <si>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</si>
  <si>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</si>
  <si>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</si>
  <si>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</si>
  <si>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</si>
  <si>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</si>
  <si>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</si>
  <si>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</si>
  <si>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</si>
  <si>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</si>
  <si>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</si>
  <si>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</si>
  <si>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</si>
  <si>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</si>
  <si>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</si>
  <si>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</si>
  <si>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</si>
  <si>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</si>
  <si>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</si>
  <si>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</si>
  <si>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</si>
  <si>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</si>
  <si>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</si>
  <si>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</si>
  <si>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</si>
  <si>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</si>
  <si>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</si>
  <si>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</si>
  <si>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</si>
  <si>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</si>
  <si>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</si>
  <si>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</si>
  <si>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</si>
  <si>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</si>
  <si>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</si>
  <si>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</si>
  <si>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</si>
  <si>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</si>
  <si>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</si>
  <si>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</si>
  <si>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</si>
  <si>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</si>
  <si>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</si>
  <si>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</si>
  <si>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</si>
  <si>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</si>
  <si>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</si>
  <si>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</si>
  <si>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</si>
  <si>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</si>
  <si>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</si>
  <si>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</si>
  <si>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</si>
  <si>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</si>
  <si>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</si>
  <si>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</si>
  <si>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</si>
  <si>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</si>
  <si>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</si>
  <si>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</si>
  <si>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</si>
  <si>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</si>
  <si>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</si>
  <si>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</si>
  <si>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</si>
  <si>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</si>
  <si>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</si>
  <si>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</si>
  <si>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</si>
  <si>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</si>
  <si>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</si>
  <si>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</si>
  <si>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</si>
  <si>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</si>
  <si>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</si>
  <si>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</si>
  <si>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</si>
  <si>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</si>
  <si>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</si>
  <si>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</si>
  <si>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</si>
  <si>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</si>
  <si>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</si>
  <si>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</si>
  <si>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</si>
  <si>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</si>
  <si>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</si>
  <si>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</si>
  <si>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</si>
  <si>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</si>
  <si>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</si>
  <si>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</si>
  <si>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</si>
  <si>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</si>
  <si>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</si>
  <si>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</si>
  <si>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</si>
  <si>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</si>
  <si>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</si>
  <si>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</si>
  <si>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</si>
  <si>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</si>
  <si>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</si>
  <si>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</si>
  <si>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</si>
  <si>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</si>
  <si>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</si>
  <si>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</si>
  <si>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</si>
  <si>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</si>
  <si>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</si>
  <si>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</si>
  <si>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</si>
  <si>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</si>
  <si>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</si>
  <si>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</si>
  <si>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</si>
  <si>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</si>
  <si>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</si>
  <si>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</si>
  <si>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</si>
  <si>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</si>
  <si>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</si>
  <si>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</si>
  <si>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</si>
  <si>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</si>
  <si>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</si>
  <si>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</si>
  <si>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</si>
  <si>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</si>
  <si>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</si>
  <si>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</si>
  <si>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</si>
  <si>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</si>
  <si>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</si>
  <si>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</si>
  <si>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</si>
  <si>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</si>
  <si>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</si>
  <si>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</si>
  <si>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</si>
  <si>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</si>
  <si>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</si>
  <si>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</si>
  <si>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</si>
  <si>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</si>
  <si>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</si>
  <si>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</si>
  <si>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</si>
  <si>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</si>
  <si>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</si>
  <si>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</si>
  <si>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</si>
  <si>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</si>
  <si>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</si>
  <si>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</si>
  <si>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</si>
  <si>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</si>
  <si>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</si>
  <si>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</si>
  <si>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</si>
  <si>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</si>
  <si>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</si>
  <si>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</si>
  <si>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</si>
  <si>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</si>
  <si>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</si>
  <si>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</si>
  <si>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</si>
  <si>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</si>
  <si>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</si>
  <si>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</si>
  <si>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</si>
  <si>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</si>
  <si>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</si>
  <si>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</si>
  <si>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</si>
  <si>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</si>
  <si>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</si>
  <si>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</si>
  <si>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</si>
  <si>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</si>
  <si>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</si>
  <si>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</si>
  <si>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</si>
  <si>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</si>
  <si>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</si>
  <si>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</si>
  <si>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</si>
  <si>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</si>
  <si>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</si>
  <si>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</si>
  <si>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</si>
  <si>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</si>
  <si>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</si>
  <si>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</si>
  <si>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</si>
  <si>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</si>
  <si>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</si>
  <si>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</si>
  <si>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</si>
  <si>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</si>
  <si>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</si>
  <si>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</si>
  <si>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</si>
  <si>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</si>
  <si>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</si>
  <si>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</si>
  <si>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</si>
  <si>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</si>
  <si>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</si>
  <si>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</si>
  <si>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</si>
  <si>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</si>
  <si>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</si>
  <si>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</si>
  <si>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</si>
  <si>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</si>
  <si>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</si>
  <si>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</si>
  <si>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</si>
  <si>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</si>
  <si>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</si>
  <si>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</si>
  <si>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</si>
  <si>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</si>
  <si>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</si>
  <si>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</si>
  <si>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</si>
  <si>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</si>
  <si>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</si>
  <si>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</si>
  <si>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</si>
  <si>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</si>
  <si>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</si>
  <si>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</si>
  <si>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</si>
  <si>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</si>
  <si>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</si>
  <si>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</si>
  <si>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</si>
  <si>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</si>
  <si>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</si>
  <si>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</si>
  <si>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</si>
  <si>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</si>
  <si>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</si>
  <si>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</si>
  <si>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</si>
  <si>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</si>
  <si>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</si>
  <si>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</si>
  <si>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</si>
  <si>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</si>
  <si>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</si>
  <si>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</si>
  <si>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</si>
  <si>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</si>
  <si>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</si>
  <si>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</si>
  <si>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</si>
  <si>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</si>
  <si>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</si>
  <si>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</si>
  <si>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</si>
  <si>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</si>
  <si>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</si>
  <si>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</si>
  <si>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</si>
  <si>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</si>
  <si>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</si>
  <si>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</si>
  <si>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</si>
  <si>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</si>
  <si>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</si>
  <si>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</si>
  <si>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</si>
  <si>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</si>
  <si>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</si>
  <si>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</si>
  <si>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</si>
  <si>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</si>
  <si>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</si>
  <si>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</si>
  <si>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</si>
  <si>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</si>
  <si>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</si>
  <si>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</si>
  <si>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</si>
  <si>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</si>
  <si>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</si>
  <si>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</si>
  <si>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</si>
  <si>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</si>
  <si>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</si>
  <si>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</si>
  <si>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</si>
  <si>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</si>
  <si>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</si>
  <si>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</si>
  <si>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</si>
  <si>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</si>
  <si>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</si>
  <si>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</si>
  <si>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</si>
  <si>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</si>
  <si>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</si>
  <si>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</si>
  <si>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</si>
  <si>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</si>
  <si>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</si>
  <si>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</si>
  <si>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</si>
  <si>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</si>
  <si>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</si>
  <si>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</si>
  <si>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</si>
  <si>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</si>
  <si>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</si>
  <si>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</si>
  <si>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</si>
  <si>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</si>
  <si>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</si>
  <si>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</si>
  <si>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</si>
  <si>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</si>
  <si>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</si>
  <si>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</si>
  <si>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</si>
  <si>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</si>
  <si>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</si>
  <si>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</si>
  <si>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</si>
  <si>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</si>
  <si>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</si>
  <si>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</si>
  <si>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</si>
  <si>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</si>
  <si>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</si>
  <si>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</si>
  <si>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</si>
  <si>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</si>
  <si>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</si>
  <si>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</si>
  <si>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</si>
  <si>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</si>
  <si>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</si>
  <si>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</si>
  <si>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</si>
  <si>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</si>
  <si>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</si>
  <si>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</si>
  <si>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</si>
  <si>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</si>
  <si>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</si>
  <si>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</si>
  <si>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</si>
  <si>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</si>
  <si>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</si>
  <si>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</si>
  <si>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</si>
  <si>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</si>
  <si>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</si>
  <si>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</si>
  <si>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</si>
  <si>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</si>
  <si>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</si>
  <si>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</si>
  <si>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</si>
  <si>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</si>
  <si>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</si>
  <si>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</si>
  <si>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</si>
  <si>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</si>
  <si>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</si>
  <si>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</si>
  <si>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</si>
  <si>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</si>
  <si>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</si>
  <si>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</si>
  <si>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</si>
  <si>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</si>
  <si>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</si>
  <si>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</si>
  <si>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</si>
  <si>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</si>
  <si>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</si>
  <si>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</si>
  <si>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</si>
  <si>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</si>
  <si>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</si>
  <si>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</si>
  <si>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</si>
  <si>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</si>
  <si>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</si>
  <si>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</si>
  <si>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</si>
  <si>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</si>
  <si>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</si>
  <si>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</si>
  <si>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</si>
  <si>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</si>
  <si>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</si>
  <si>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</si>
  <si>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</si>
  <si>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</si>
  <si>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</si>
  <si>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</si>
  <si>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</si>
  <si>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</si>
  <si>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</si>
  <si>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</si>
  <si>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</si>
  <si>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</si>
  <si>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</si>
  <si>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</si>
  <si>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</si>
  <si>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</si>
  <si>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</si>
  <si>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</si>
  <si>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</si>
  <si>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</si>
  <si>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</si>
  <si>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</si>
  <si>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</si>
  <si>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</si>
  <si>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</si>
  <si>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</si>
  <si>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</si>
  <si>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</si>
  <si>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</si>
  <si>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</si>
  <si>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</si>
  <si>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</si>
  <si>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</si>
  <si>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</si>
  <si>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</si>
  <si>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</si>
  <si>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</si>
  <si>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</si>
  <si>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</si>
  <si>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</si>
  <si>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</si>
  <si>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</si>
  <si>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</si>
  <si>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</si>
  <si>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</si>
  <si>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</si>
  <si>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</si>
  <si>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</si>
  <si>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</si>
  <si>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</si>
  <si>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</si>
  <si>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</si>
  <si>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</si>
  <si>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</si>
  <si>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</si>
  <si>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</si>
  <si>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</si>
  <si>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</si>
  <si>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</si>
  <si>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</si>
  <si>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</si>
  <si>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</si>
  <si>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</si>
  <si>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</si>
  <si>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</si>
  <si>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</si>
  <si>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</si>
  <si>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</si>
  <si>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</si>
  <si>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</si>
  <si>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</si>
  <si>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</si>
  <si>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</si>
  <si>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</si>
  <si>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</si>
  <si>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</si>
  <si>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</si>
  <si>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</si>
  <si>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</si>
  <si>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</si>
  <si>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</si>
  <si>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</si>
  <si>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</si>
  <si>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</si>
  <si>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</si>
  <si>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</si>
  <si>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</si>
  <si>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</si>
  <si>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</si>
  <si>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</si>
  <si>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</si>
  <si>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</si>
  <si>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</si>
  <si>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</si>
  <si>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</si>
  <si>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</si>
  <si>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</si>
  <si>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</si>
  <si>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</si>
  <si>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</si>
  <si>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</si>
  <si>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</si>
  <si>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</si>
  <si>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</si>
  <si>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</si>
  <si>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</si>
  <si>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</si>
  <si>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</si>
  <si>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</si>
  <si>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</si>
  <si>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</si>
  <si>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</si>
  <si>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</si>
  <si>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</si>
  <si>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</si>
  <si>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</si>
  <si>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</si>
  <si>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</si>
  <si>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</si>
  <si>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</si>
  <si>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</si>
  <si>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</si>
  <si>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</si>
  <si>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</si>
  <si>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</si>
  <si>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</si>
  <si>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</si>
  <si>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</si>
  <si>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</si>
  <si>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</si>
  <si>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</si>
  <si>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</si>
  <si>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</si>
  <si>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</si>
  <si>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</si>
  <si>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</si>
  <si>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</si>
  <si>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</si>
  <si>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</si>
  <si>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</si>
  <si>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</si>
  <si>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</si>
  <si>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</si>
  <si>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</si>
  <si>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</si>
  <si>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</si>
  <si>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</si>
  <si>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</si>
  <si>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</si>
  <si>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</si>
  <si>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</si>
  <si>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</si>
  <si>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</si>
  <si>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</si>
  <si>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</si>
  <si>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</si>
  <si>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</si>
  <si>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</si>
  <si>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</si>
  <si>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</si>
  <si>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</si>
  <si>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</si>
  <si>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</si>
  <si>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</si>
  <si>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</si>
  <si>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</si>
  <si>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</si>
  <si>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</si>
  <si>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</si>
  <si>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</si>
  <si>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</si>
  <si>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</si>
  <si>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</si>
  <si>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</si>
  <si>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</si>
  <si>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</si>
  <si>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</si>
  <si>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</si>
  <si>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</si>
  <si>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</si>
  <si>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</si>
  <si>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</si>
  <si>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</si>
  <si>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</si>
  <si>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</si>
  <si>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</si>
  <si>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</si>
  <si>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</si>
  <si>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</si>
  <si>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</si>
  <si>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</si>
  <si>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</si>
  <si>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</si>
  <si>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</si>
  <si>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</si>
  <si>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</si>
  <si>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</si>
  <si>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</si>
  <si>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</si>
  <si>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</si>
  <si>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</si>
  <si>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</si>
  <si>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</si>
  <si>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</si>
  <si>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</si>
  <si>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</si>
  <si>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</si>
  <si>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</si>
  <si>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</si>
  <si>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</si>
  <si>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</si>
  <si>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</si>
  <si>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</si>
  <si>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</si>
  <si>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</si>
  <si>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</si>
  <si>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</si>
  <si>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</si>
  <si>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</si>
  <si>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</si>
  <si>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</si>
  <si>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</si>
  <si>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</si>
  <si>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</si>
  <si>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</si>
  <si>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</si>
  <si>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</si>
  <si>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</si>
  <si>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</si>
  <si>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</si>
  <si>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</si>
  <si>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</si>
  <si>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</si>
  <si>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</si>
  <si>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</si>
  <si>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</si>
  <si>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</si>
  <si>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</si>
  <si>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</si>
  <si>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</si>
  <si>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</si>
  <si>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</si>
  <si>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</si>
  <si>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</si>
  <si>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</si>
  <si>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</si>
  <si>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</si>
  <si>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</si>
  <si>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</si>
  <si>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</si>
  <si>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</si>
  <si>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</si>
  <si>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</si>
  <si>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</si>
  <si>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</si>
  <si>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</si>
  <si>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</si>
  <si>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</si>
  <si>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</si>
  <si>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</si>
  <si>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</si>
  <si>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</si>
  <si>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</si>
  <si>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</si>
  <si>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</si>
  <si>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</si>
  <si>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</si>
  <si>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</si>
  <si>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</si>
  <si>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</si>
  <si>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</si>
  <si>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</si>
  <si>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</si>
  <si>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</si>
  <si>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</si>
  <si>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</si>
  <si>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</si>
  <si>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</si>
  <si>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</si>
  <si>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</si>
  <si>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</si>
  <si>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</si>
  <si>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</si>
  <si>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</si>
  <si>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</si>
  <si>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</si>
  <si>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</si>
  <si>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</si>
  <si>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</si>
  <si>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</si>
  <si>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</si>
  <si>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</si>
  <si>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</si>
  <si>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</si>
  <si>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</si>
  <si>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</si>
  <si>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</si>
  <si>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</si>
  <si>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</si>
  <si>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</si>
  <si>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</si>
  <si>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</si>
  <si>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</si>
  <si>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</si>
  <si>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</si>
  <si>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</si>
  <si>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</si>
  <si>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</si>
  <si>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</si>
  <si>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</si>
  <si>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</si>
  <si>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</si>
  <si>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</si>
  <si>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</si>
  <si>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</si>
  <si>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</si>
  <si>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</si>
  <si>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</si>
  <si>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</si>
  <si>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</si>
  <si>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</si>
  <si>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</si>
  <si>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</si>
  <si>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</si>
  <si>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</si>
  <si>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</si>
  <si>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</si>
  <si>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</si>
  <si>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</si>
  <si>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</si>
  <si>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</si>
  <si>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</si>
  <si>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</si>
  <si>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</si>
  <si>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</si>
  <si>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</si>
  <si>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</si>
  <si>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</si>
  <si>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</si>
  <si>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</si>
  <si>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</si>
  <si>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</si>
  <si>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</si>
  <si>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</si>
  <si>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</si>
  <si>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</si>
  <si>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</si>
  <si>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</si>
  <si>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</si>
  <si>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</si>
  <si>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</si>
  <si>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</si>
  <si>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</si>
  <si>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</si>
  <si>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</si>
  <si>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</si>
  <si>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</si>
  <si>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</si>
  <si>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</si>
  <si>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</si>
  <si>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</si>
  <si>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</si>
  <si>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</si>
  <si>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</si>
  <si>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</si>
  <si>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</si>
  <si>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</si>
  <si>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</si>
  <si>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</si>
  <si>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</si>
  <si>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</si>
  <si>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</si>
  <si>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</si>
  <si>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</si>
  <si>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</si>
  <si>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</si>
  <si>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</si>
  <si>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</si>
  <si>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</si>
  <si>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</si>
  <si>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</si>
  <si>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</si>
  <si>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</si>
  <si>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</si>
  <si>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</si>
  <si>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</si>
  <si>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</si>
  <si>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</si>
  <si>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</si>
  <si>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</si>
  <si>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</si>
  <si>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</si>
  <si>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</si>
  <si>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</si>
  <si>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</si>
  <si>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</si>
  <si>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</si>
  <si>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</si>
  <si>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</si>
  <si>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</si>
  <si>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</si>
  <si>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</si>
  <si>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</si>
  <si>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</si>
  <si>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</si>
  <si>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</si>
  <si>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</si>
  <si>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</si>
  <si>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</si>
  <si>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</si>
  <si>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</si>
  <si>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</si>
  <si>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</si>
  <si>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</si>
  <si>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</si>
  <si>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</si>
  <si>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</si>
  <si>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</si>
  <si>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</si>
  <si>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</si>
  <si>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</si>
  <si>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</si>
  <si>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</si>
  <si>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</si>
  <si>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</si>
  <si>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</si>
  <si>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</si>
  <si>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</si>
  <si>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</si>
  <si>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</si>
  <si>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</si>
  <si>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</si>
  <si>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</si>
  <si>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</si>
  <si>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</si>
  <si>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</si>
  <si>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</si>
  <si>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</si>
  <si>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</si>
  <si>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</si>
  <si>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</si>
  <si>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</si>
  <si>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</si>
  <si>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</si>
  <si>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</si>
  <si>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</si>
  <si>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</si>
  <si>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</si>
  <si>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</si>
  <si>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</si>
  <si>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</si>
  <si>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</si>
  <si>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</si>
  <si>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</si>
  <si>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</si>
  <si>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</si>
  <si>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</si>
  <si>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</si>
  <si>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</si>
  <si>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</si>
  <si>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</si>
  <si>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</si>
  <si>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</si>
  <si>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</si>
  <si>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</si>
  <si>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</si>
  <si>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</si>
  <si>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</si>
  <si>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</si>
  <si>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</si>
  <si>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</si>
  <si>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</si>
  <si>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</si>
  <si>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</si>
  <si>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</si>
  <si>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</si>
  <si>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</si>
  <si>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</si>
  <si>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</si>
  <si>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</si>
  <si>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</si>
  <si>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</si>
  <si>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</si>
  <si>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</si>
  <si>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</si>
  <si>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</si>
  <si>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</si>
  <si>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</si>
  <si>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</si>
  <si>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</si>
  <si>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</si>
  <si>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</si>
  <si>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</si>
  <si>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</si>
  <si>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</si>
  <si>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</si>
  <si>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</si>
  <si>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</si>
  <si>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</si>
  <si>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</si>
  <si>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</si>
  <si>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</si>
  <si>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</si>
  <si>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</si>
  <si>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</si>
  <si>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</si>
  <si>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</si>
  <si>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</si>
  <si>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</si>
  <si>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</si>
  <si>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</si>
  <si>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</si>
  <si>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</si>
  <si>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</si>
  <si>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</si>
  <si>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</si>
  <si>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</si>
  <si>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</si>
  <si>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</si>
  <si>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</si>
  <si>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</si>
  <si>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</si>
  <si>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</si>
  <si>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</si>
  <si>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</si>
  <si>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</si>
  <si>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</si>
  <si>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</si>
  <si>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</si>
  <si>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</si>
  <si>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</si>
  <si>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</si>
  <si>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</si>
  <si>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</si>
  <si>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</si>
  <si>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</si>
  <si>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</si>
  <si>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</si>
  <si>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</si>
  <si>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</si>
  <si>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</si>
  <si>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</si>
  <si>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</si>
  <si>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</si>
  <si>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</si>
  <si>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</si>
  <si>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</si>
  <si>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</si>
  <si>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</si>
  <si>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</si>
  <si>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</si>
  <si>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</si>
  <si>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</si>
  <si>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</si>
  <si>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</si>
  <si>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</si>
  <si>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</si>
  <si>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</si>
  <si>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</si>
  <si>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</si>
  <si>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</si>
  <si>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</si>
  <si>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</si>
  <si>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</si>
  <si>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</si>
  <si>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</si>
  <si>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</si>
  <si>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</si>
  <si>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</si>
  <si>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</si>
  <si>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</si>
  <si>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</si>
  <si>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</si>
  <si>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</si>
  <si>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</si>
  <si>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</si>
  <si>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</si>
  <si>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</si>
  <si>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</si>
  <si>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</si>
  <si>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</si>
  <si>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</si>
  <si>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</si>
  <si>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</si>
  <si>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</si>
  <si>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</si>
  <si>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</si>
  <si>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</si>
  <si>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</si>
  <si>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</si>
  <si>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</si>
  <si>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</si>
  <si>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</si>
  <si>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</si>
  <si>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</si>
  <si>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</si>
  <si>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</si>
  <si>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</si>
  <si>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</si>
  <si>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</si>
  <si>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</si>
  <si>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</si>
  <si>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</si>
  <si>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</si>
  <si>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</si>
  <si>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</si>
  <si>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</si>
  <si>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</si>
  <si>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</si>
  <si>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</si>
  <si>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</si>
  <si>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</si>
  <si>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</si>
  <si>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</si>
  <si>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</si>
  <si>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</si>
  <si>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</si>
  <si>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</si>
  <si>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</si>
  <si>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</si>
  <si>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</si>
  <si>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</si>
  <si>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</si>
  <si>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</si>
  <si>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</si>
  <si>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</si>
  <si>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</si>
  <si>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</si>
  <si>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</si>
  <si>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</si>
  <si>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</si>
  <si>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</si>
  <si>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</si>
  <si>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</si>
  <si>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</si>
  <si>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</si>
  <si>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</si>
  <si>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</si>
  <si>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</si>
  <si>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</si>
  <si>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</si>
  <si>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</si>
  <si>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</si>
  <si>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</si>
  <si>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</si>
  <si>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</si>
  <si>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</si>
  <si>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</si>
  <si>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</si>
  <si>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</si>
  <si>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</si>
  <si>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</si>
  <si>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</si>
  <si>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</si>
  <si>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</si>
  <si>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</si>
  <si>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</si>
  <si>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</si>
  <si>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</si>
  <si>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</si>
  <si>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</si>
  <si>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</si>
  <si>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</si>
  <si>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</si>
  <si>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</si>
  <si>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</si>
  <si>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</si>
  <si>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</si>
  <si>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</si>
  <si>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</si>
  <si>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</si>
  <si>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</si>
  <si>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</si>
  <si>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</si>
  <si>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</si>
  <si>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</si>
  <si>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</si>
  <si>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</si>
  <si>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</si>
  <si>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</si>
  <si>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</si>
  <si>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</si>
  <si>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</si>
  <si>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</si>
  <si>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</si>
  <si>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</si>
  <si>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</si>
  <si>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</si>
  <si>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</si>
  <si>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</si>
  <si>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</si>
  <si>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</si>
  <si>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</si>
  <si>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</si>
  <si>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</si>
  <si>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</si>
  <si>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</si>
  <si>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</si>
  <si>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</si>
  <si>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</si>
  <si>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</si>
  <si>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</si>
  <si>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</si>
  <si>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</si>
  <si>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</si>
  <si>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</si>
  <si>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</si>
  <si>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</si>
  <si>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</si>
  <si>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</si>
  <si>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</si>
  <si>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</si>
  <si>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</si>
  <si>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</si>
  <si>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</si>
  <si>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</si>
  <si>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</si>
  <si>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</si>
  <si>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</si>
  <si>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</si>
  <si>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</si>
  <si>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</si>
  <si>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</si>
  <si>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</si>
  <si>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</si>
  <si>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</si>
  <si>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</si>
  <si>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</si>
  <si>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</si>
  <si>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</si>
  <si>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</si>
  <si>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</si>
  <si>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</si>
  <si>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</si>
  <si>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</si>
  <si>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</si>
  <si>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</si>
  <si>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</si>
  <si>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</si>
  <si>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</si>
  <si>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</si>
  <si>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</si>
  <si>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</si>
  <si>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</si>
  <si>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</si>
  <si>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</si>
  <si>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</si>
  <si>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</si>
  <si>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</si>
  <si>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</si>
  <si>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</si>
  <si>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</si>
  <si>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</si>
  <si>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</si>
  <si>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</si>
  <si>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</si>
  <si>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</si>
  <si>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</si>
  <si>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</si>
  <si>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</si>
  <si>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</si>
  <si>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</si>
  <si>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</si>
  <si>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</si>
  <si>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</si>
  <si>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</si>
  <si>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</si>
  <si>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</si>
  <si>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</si>
  <si>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</si>
  <si>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</si>
  <si>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</si>
  <si>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</si>
  <si>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</si>
  <si>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</si>
  <si>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</si>
  <si>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</si>
  <si>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</si>
  <si>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</si>
  <si>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</si>
  <si>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</si>
  <si>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</si>
  <si>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</si>
  <si>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</si>
  <si>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</si>
  <si>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</si>
  <si>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</si>
  <si>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</si>
  <si>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</si>
  <si>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</si>
  <si>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</si>
  <si>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</si>
  <si>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</si>
  <si>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</si>
  <si>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</si>
  <si>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</si>
  <si>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</si>
  <si>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</si>
  <si>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</si>
  <si>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</si>
  <si>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</si>
  <si>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</si>
  <si>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</si>
  <si>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</si>
  <si>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</si>
  <si>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</si>
  <si>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</si>
  <si>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</si>
  <si>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</si>
  <si>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</si>
  <si>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</si>
  <si>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</si>
  <si>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</si>
  <si>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</si>
  <si>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</si>
  <si>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</si>
  <si>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</si>
  <si>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</si>
  <si>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</si>
  <si>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</si>
  <si>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</si>
  <si>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</si>
  <si>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</si>
  <si>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</si>
  <si>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</si>
  <si>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</si>
  <si>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</si>
  <si>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</si>
  <si>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</si>
  <si>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</si>
  <si>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</si>
  <si>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</si>
  <si>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</si>
  <si>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</si>
  <si>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</si>
  <si>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</si>
  <si>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</si>
  <si>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</si>
  <si>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</si>
  <si>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</si>
  <si>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</si>
  <si>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</si>
  <si>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</si>
  <si>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</si>
  <si>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</si>
  <si>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</si>
  <si>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</si>
  <si>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</si>
  <si>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</si>
  <si>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</si>
  <si>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</si>
  <si>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</si>
  <si>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</si>
  <si>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</si>
  <si>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</si>
  <si>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</si>
  <si>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</si>
  <si>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</si>
  <si>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</si>
  <si>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</si>
  <si>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</si>
  <si>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</si>
  <si>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</si>
  <si>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</si>
  <si>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</si>
  <si>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</si>
  <si>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</si>
  <si>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</si>
  <si>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</si>
  <si>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</si>
  <si>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</si>
  <si>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</si>
  <si>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</si>
  <si>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</si>
  <si>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</si>
  <si>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</si>
  <si>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</si>
  <si>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</si>
  <si>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</si>
  <si>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</si>
  <si>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</si>
  <si>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</si>
  <si>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</si>
  <si>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</si>
  <si>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</si>
  <si>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</si>
  <si>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</si>
  <si>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</si>
  <si>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</si>
  <si>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</si>
  <si>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</si>
  <si>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</si>
  <si>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</si>
  <si>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</si>
  <si>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</si>
  <si>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</si>
  <si>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</si>
  <si>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</si>
  <si>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</si>
  <si>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</si>
  <si>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</si>
  <si>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</si>
  <si>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</si>
  <si>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</si>
  <si>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</si>
  <si>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</si>
  <si>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</si>
  <si>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</si>
  <si>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</si>
  <si>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</si>
  <si>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</si>
  <si>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</si>
  <si>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</si>
  <si>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</si>
  <si>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</si>
  <si>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</si>
  <si>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</si>
  <si>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</si>
  <si>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</si>
  <si>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</si>
  <si>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</si>
  <si>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</si>
  <si>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</si>
  <si>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</si>
  <si>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</si>
  <si>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</si>
  <si>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</si>
  <si>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</si>
  <si>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</si>
  <si>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</si>
  <si>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</si>
  <si>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</si>
  <si>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</si>
  <si>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</si>
  <si>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</si>
  <si>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</si>
  <si>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</si>
  <si>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</si>
  <si>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</si>
  <si>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</si>
  <si>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</si>
  <si>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</si>
  <si>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</si>
  <si>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</si>
  <si>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</si>
  <si>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</si>
  <si>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</si>
  <si>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</si>
  <si>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</si>
  <si>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</si>
  <si>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</si>
  <si>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</si>
  <si>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</si>
  <si>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</si>
  <si>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</si>
  <si>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</si>
  <si>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</si>
  <si>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</si>
  <si>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</si>
  <si>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</si>
  <si>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</si>
  <si>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</si>
  <si>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</si>
  <si>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</si>
  <si>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</si>
  <si>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</si>
  <si>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</si>
  <si>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</si>
  <si>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</si>
  <si>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</si>
  <si>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</si>
  <si>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</si>
  <si>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</si>
  <si>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</si>
  <si>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</si>
  <si>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</si>
  <si>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</si>
  <si>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</si>
  <si>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</si>
  <si>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</si>
  <si>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</si>
  <si>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</si>
  <si>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</si>
  <si>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</si>
  <si>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</si>
  <si>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</si>
  <si>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</si>
  <si>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</si>
  <si>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</si>
  <si>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</si>
  <si>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</si>
  <si>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</si>
  <si>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</si>
  <si>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</si>
  <si>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</si>
  <si>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</si>
  <si>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</si>
  <si>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</si>
  <si>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</si>
  <si>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</si>
  <si>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</si>
  <si>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</si>
  <si>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</si>
  <si>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</si>
  <si>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</si>
  <si>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</si>
  <si>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</si>
  <si>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</si>
  <si>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</si>
  <si>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</si>
  <si>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</si>
  <si>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</si>
  <si>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</si>
  <si>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</si>
  <si>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</si>
  <si>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</si>
  <si>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</si>
  <si>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</si>
  <si>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</si>
  <si>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</si>
  <si>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</si>
  <si>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</si>
  <si>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</si>
  <si>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</si>
  <si>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</si>
  <si>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</si>
  <si>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</si>
  <si>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</si>
  <si>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</si>
  <si>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</si>
  <si>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</si>
  <si>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</si>
  <si>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</si>
  <si>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</si>
  <si>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</si>
  <si>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</si>
  <si>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</si>
  <si>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</si>
  <si>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</si>
  <si>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</si>
  <si>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</si>
  <si>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</si>
  <si>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</si>
  <si>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</si>
  <si>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</si>
  <si>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</si>
  <si>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</si>
  <si>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</si>
  <si>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</si>
  <si>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</si>
  <si>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</si>
  <si>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</si>
  <si>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</si>
  <si>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</si>
  <si>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</si>
  <si>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</si>
  <si>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</si>
  <si>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</si>
  <si>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</si>
  <si>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</si>
  <si>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</si>
  <si>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</si>
  <si>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</si>
  <si>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</si>
  <si>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</si>
  <si>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</si>
  <si>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</si>
  <si>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</si>
  <si>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</si>
  <si>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</si>
  <si>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</si>
  <si>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</si>
  <si>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</si>
  <si>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</si>
  <si>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</si>
  <si>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</si>
  <si>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</si>
  <si>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</si>
  <si>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</si>
  <si>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</si>
  <si>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</si>
  <si>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</si>
  <si>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</si>
  <si>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</si>
  <si>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</si>
  <si>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</si>
  <si>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</si>
  <si>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</si>
  <si>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</si>
  <si>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</si>
  <si>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</si>
  <si>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</si>
  <si>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</si>
  <si>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</si>
  <si>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</si>
  <si>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</si>
  <si>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</si>
  <si>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</si>
  <si>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</si>
  <si>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</si>
  <si>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</si>
  <si>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</si>
  <si>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</si>
  <si>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</si>
  <si>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</si>
  <si>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</si>
  <si>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</si>
  <si>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</si>
  <si>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</si>
  <si>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</si>
  <si>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</si>
  <si>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</si>
  <si>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</si>
  <si>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</si>
  <si>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</si>
  <si>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</si>
  <si>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</si>
  <si>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</si>
  <si>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</si>
  <si>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</si>
  <si>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</si>
  <si>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</si>
  <si>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</si>
  <si>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</si>
  <si>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</si>
  <si>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</si>
  <si>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</si>
  <si>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</si>
  <si>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</si>
  <si>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</si>
  <si>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</si>
  <si>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</si>
  <si>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</si>
  <si>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</si>
  <si>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</si>
  <si>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</si>
  <si>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</si>
  <si>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</si>
  <si>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</si>
  <si>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</si>
  <si>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</si>
  <si>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</si>
  <si>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</si>
  <si>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</si>
  <si>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</si>
  <si>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</si>
  <si>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</si>
  <si>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</si>
  <si>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</si>
  <si>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</si>
  <si>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</si>
  <si>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</si>
  <si>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</si>
  <si>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</si>
  <si>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</si>
  <si>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</si>
  <si>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</si>
  <si>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</si>
  <si>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</si>
  <si>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</si>
  <si>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</si>
  <si>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</si>
  <si>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</si>
  <si>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</si>
  <si>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</si>
  <si>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</si>
  <si>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</si>
  <si>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</si>
  <si>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</si>
  <si>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</si>
  <si>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</si>
  <si>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</si>
  <si>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</si>
  <si>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</si>
  <si>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</si>
  <si>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</si>
  <si>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</si>
  <si>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</si>
  <si>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</si>
  <si>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</si>
  <si>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</si>
  <si>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</si>
  <si>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</si>
  <si>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</si>
  <si>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</si>
  <si>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</si>
  <si>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</si>
  <si>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</si>
  <si>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</si>
  <si>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</si>
  <si>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</si>
  <si>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</si>
  <si>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</si>
  <si>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</si>
  <si>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</si>
  <si>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</si>
  <si>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</si>
  <si>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</si>
  <si>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</si>
  <si>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</si>
  <si>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</si>
  <si>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</si>
  <si>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</si>
  <si>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</si>
  <si>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</si>
  <si>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</si>
  <si>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</si>
  <si>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</si>
  <si>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</si>
  <si>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</si>
  <si>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</si>
  <si>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</si>
  <si>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</si>
  <si>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</si>
  <si>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</si>
  <si>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</si>
  <si>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</si>
  <si>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</si>
  <si>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</si>
  <si>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</si>
  <si>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</si>
  <si>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</si>
  <si>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</si>
  <si>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</si>
  <si>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</si>
  <si>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</si>
  <si>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</si>
  <si>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</si>
  <si>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</si>
  <si>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</si>
  <si>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</si>
  <si>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</si>
  <si>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</si>
  <si>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</si>
  <si>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</si>
  <si>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</si>
  <si>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</si>
  <si>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</si>
  <si>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</si>
  <si>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</si>
  <si>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</si>
  <si>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</si>
  <si>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</si>
  <si>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</si>
  <si>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</si>
  <si>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</si>
  <si>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</si>
  <si>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</si>
  <si>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</si>
  <si>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</si>
  <si>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</si>
  <si>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</si>
  <si>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</si>
  <si>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</si>
  <si>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</si>
  <si>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</si>
  <si>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</si>
  <si>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</si>
  <si>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</si>
  <si>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</si>
  <si>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</si>
  <si>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</si>
  <si>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</si>
  <si>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</si>
  <si>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</si>
  <si>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</si>
  <si>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</si>
  <si>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</si>
  <si>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</si>
  <si>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</si>
  <si>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</si>
  <si>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</si>
  <si>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</si>
  <si>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</si>
  <si>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</si>
  <si>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</si>
  <si>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</si>
  <si>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</si>
  <si>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</si>
  <si>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</si>
  <si>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</si>
  <si>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</si>
  <si>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</si>
  <si>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</si>
  <si>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</si>
  <si>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</si>
  <si>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</si>
  <si>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</si>
  <si>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</si>
  <si>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</si>
  <si>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</si>
  <si>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</si>
  <si>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</si>
  <si>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</si>
  <si>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</si>
  <si>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</si>
  <si>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</si>
  <si>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</si>
  <si>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</si>
  <si>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</si>
  <si>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</si>
  <si>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</si>
  <si>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</si>
  <si>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</si>
  <si>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</si>
  <si>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</si>
  <si>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</si>
  <si>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</si>
  <si>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</si>
  <si>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</si>
  <si>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</si>
  <si>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</si>
  <si>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</si>
  <si>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</si>
  <si>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</si>
  <si>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</si>
  <si>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</si>
  <si>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</si>
  <si>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</si>
  <si>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</si>
  <si>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</si>
  <si>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</si>
  <si>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</si>
  <si>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</si>
  <si>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</si>
  <si>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</si>
  <si>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</si>
  <si>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</si>
  <si>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</si>
  <si>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</si>
  <si>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</si>
  <si>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</si>
  <si>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</si>
  <si>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</si>
  <si>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</si>
  <si>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</si>
  <si>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</si>
  <si>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</si>
  <si>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</si>
  <si>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</si>
  <si>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</si>
  <si>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</si>
  <si>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</si>
  <si>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</si>
  <si>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</si>
  <si>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</si>
  <si>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</si>
  <si>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</si>
  <si>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</si>
  <si>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</si>
  <si>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</si>
  <si>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</si>
  <si>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</si>
  <si>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</si>
  <si>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</si>
  <si>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</si>
  <si>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</si>
  <si>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</si>
  <si>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</si>
  <si>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</si>
  <si>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</si>
  <si>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</si>
  <si>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</si>
  <si>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</si>
  <si>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</si>
  <si>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</si>
  <si>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</si>
  <si>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</si>
  <si>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</si>
  <si>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</si>
  <si>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</si>
  <si>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</si>
  <si>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</si>
  <si>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</si>
  <si>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</si>
  <si>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</si>
  <si>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</si>
  <si>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</si>
  <si>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</si>
  <si>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</si>
  <si>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</si>
  <si>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</si>
  <si>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</si>
  <si>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</si>
  <si>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</si>
  <si>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</si>
  <si>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</si>
  <si>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</si>
  <si>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</si>
  <si>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</si>
  <si>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</si>
  <si>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</si>
  <si>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</si>
  <si>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</si>
  <si>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</si>
  <si>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</si>
  <si>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</si>
  <si>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</si>
  <si>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</si>
  <si>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</si>
  <si>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</si>
  <si>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</si>
  <si>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</si>
  <si>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</si>
  <si>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</si>
  <si>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</si>
  <si>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</si>
  <si>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</si>
  <si>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</si>
  <si>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</si>
  <si>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</si>
  <si>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</si>
  <si>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</si>
  <si>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</si>
  <si>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</si>
  <si>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</si>
  <si>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</si>
  <si>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</si>
  <si>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</si>
  <si>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</si>
  <si>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</si>
  <si>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</si>
  <si>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</si>
  <si>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</si>
  <si>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</si>
  <si>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</si>
  <si>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</si>
  <si>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</si>
  <si>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</si>
  <si>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</si>
  <si>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</si>
  <si>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</si>
  <si>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</si>
  <si>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</si>
  <si>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</si>
  <si>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</si>
  <si>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</si>
  <si>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</si>
  <si>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</si>
  <si>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</si>
  <si>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</si>
  <si>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</si>
  <si>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</si>
  <si>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</si>
  <si>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</si>
  <si>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</si>
  <si>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</si>
  <si>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</si>
  <si>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</si>
  <si>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</si>
  <si>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</si>
  <si>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</si>
  <si>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</si>
  <si>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</si>
  <si>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</si>
  <si>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</si>
  <si>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</si>
  <si>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</si>
  <si>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</si>
  <si>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</si>
  <si>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</si>
  <si>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</si>
  <si>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</si>
  <si>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</si>
  <si>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</si>
  <si>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</si>
  <si>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</si>
  <si>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</si>
  <si>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</si>
  <si>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</si>
  <si>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</si>
  <si>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</si>
  <si>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</si>
  <si>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</si>
  <si>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</si>
  <si>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</si>
  <si>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</si>
  <si>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</si>
  <si>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</si>
  <si>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</si>
  <si>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</si>
  <si>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</si>
  <si>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</si>
  <si>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</si>
  <si>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</si>
  <si>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</si>
  <si>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</si>
  <si>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</si>
  <si>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</si>
  <si>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</si>
  <si>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</si>
  <si>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</si>
  <si>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</si>
  <si>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</si>
  <si>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</si>
  <si>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</si>
  <si>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</si>
  <si>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</si>
  <si>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</si>
  <si>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</si>
  <si>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</si>
  <si>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</si>
  <si>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</si>
  <si>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</si>
  <si>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</si>
  <si>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</si>
  <si>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</si>
  <si>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</si>
  <si>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</si>
  <si>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</si>
  <si>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</si>
  <si>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</si>
  <si>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</si>
  <si>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</si>
  <si>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</si>
  <si>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</si>
  <si>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</si>
  <si>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</si>
  <si>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</si>
  <si>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</si>
  <si>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</si>
  <si>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</si>
  <si>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</si>
  <si>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</si>
  <si>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</si>
  <si>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</si>
  <si>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</si>
  <si>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</si>
  <si>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</si>
  <si>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</si>
  <si>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</si>
  <si>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</si>
  <si>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</si>
  <si>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</si>
  <si>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</si>
  <si>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</si>
  <si>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</si>
  <si>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</si>
  <si>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</si>
  <si>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</si>
  <si>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</si>
  <si>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</si>
  <si>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</si>
  <si>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</si>
  <si>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</si>
  <si>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</si>
  <si>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</si>
  <si>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</si>
  <si>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</si>
  <si>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</si>
  <si>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</si>
  <si>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</si>
  <si>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</si>
  <si>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</si>
  <si>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</si>
  <si>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</si>
  <si>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</si>
  <si>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</si>
  <si>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</si>
  <si>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</si>
  <si>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</si>
  <si>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</si>
  <si>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</si>
  <si>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</si>
  <si>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</si>
  <si>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</si>
  <si>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</si>
  <si>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</si>
  <si>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</si>
  <si>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</si>
  <si>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</si>
  <si>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</si>
  <si>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</si>
  <si>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</si>
  <si>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</si>
  <si>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</si>
  <si>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</si>
  <si>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</si>
  <si>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</si>
  <si>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</si>
  <si>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</si>
  <si>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</si>
  <si>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</si>
  <si>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</si>
  <si>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</si>
  <si>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</si>
  <si>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</si>
  <si>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</si>
  <si>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</si>
  <si>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</si>
  <si>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</si>
  <si>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</si>
  <si>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</si>
  <si>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</si>
  <si>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</si>
  <si>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</si>
  <si>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</si>
  <si>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</si>
  <si>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</si>
  <si>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</si>
  <si>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</si>
  <si>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</si>
  <si>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</si>
  <si>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</si>
  <si>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</si>
  <si>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</si>
  <si>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</si>
  <si>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</si>
  <si>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</si>
  <si>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</si>
  <si>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</si>
  <si>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</si>
  <si>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</si>
  <si>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</si>
  <si>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</si>
  <si>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</si>
  <si>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</si>
  <si>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</si>
  <si>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</si>
  <si>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</si>
  <si>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</si>
  <si>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</si>
  <si>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</si>
  <si>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</si>
  <si>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</si>
  <si>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</si>
  <si>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</si>
  <si>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</si>
  <si>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</si>
  <si>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</si>
  <si>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</si>
  <si>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</si>
  <si>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</si>
  <si>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</si>
  <si>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</si>
  <si>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</si>
  <si>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</si>
  <si>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</si>
  <si>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</si>
  <si>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</si>
  <si>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</si>
  <si>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</si>
  <si>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</si>
  <si>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</si>
  <si>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</si>
  <si>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</si>
  <si>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</si>
  <si>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</si>
  <si>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</si>
  <si>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</si>
  <si>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</si>
  <si>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</si>
  <si>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</si>
  <si>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</si>
  <si>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</si>
  <si>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</si>
  <si>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</si>
  <si>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</si>
  <si>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</si>
  <si>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</si>
  <si>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</si>
  <si>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</si>
  <si>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</si>
  <si>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</si>
  <si>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</si>
  <si>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</si>
  <si>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</si>
  <si>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</si>
  <si>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</si>
  <si>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</si>
  <si>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</si>
  <si>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</si>
  <si>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</si>
  <si>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</si>
  <si>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</si>
  <si>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</si>
  <si>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</si>
  <si>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</si>
  <si>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</si>
  <si>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</si>
  <si>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</si>
  <si>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</si>
  <si>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</si>
  <si>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</si>
  <si>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</si>
  <si>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</si>
  <si>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</si>
  <si>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</si>
  <si>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</si>
  <si>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</si>
  <si>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</si>
  <si>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</si>
  <si>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</si>
  <si>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</si>
  <si>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</si>
  <si>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</si>
  <si>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</si>
  <si>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</si>
  <si>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</si>
  <si>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</si>
  <si>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</si>
  <si>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</si>
  <si>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</si>
  <si>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</si>
  <si>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</si>
  <si>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</si>
  <si>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</si>
  <si>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</si>
  <si>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</si>
  <si>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</si>
  <si>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</si>
  <si>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</si>
  <si>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</si>
  <si>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</si>
  <si>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</si>
  <si>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</si>
  <si>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</si>
  <si>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</si>
  <si>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</si>
  <si>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</si>
  <si>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</si>
  <si>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</si>
  <si>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</si>
  <si>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</si>
  <si>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</si>
  <si>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</si>
  <si>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</si>
  <si>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</si>
  <si>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</si>
  <si>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</si>
  <si>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</si>
  <si>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</si>
  <si>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</si>
  <si>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</si>
  <si>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</si>
  <si>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</si>
  <si>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</si>
  <si>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</si>
  <si>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</si>
  <si>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</si>
  <si>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</si>
  <si>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</si>
  <si>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</si>
  <si>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</si>
  <si>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</si>
  <si>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</si>
  <si>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</si>
  <si>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</si>
  <si>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</si>
  <si>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</si>
  <si>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</si>
  <si>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</si>
  <si>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</si>
  <si>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</si>
  <si>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</si>
  <si>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</si>
  <si>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</si>
  <si>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</si>
  <si>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</si>
  <si>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</si>
  <si>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</si>
  <si>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</si>
  <si>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</si>
  <si>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</si>
  <si>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</si>
  <si>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</si>
  <si>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</si>
  <si>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</si>
  <si>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</si>
  <si>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</si>
  <si>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</si>
  <si>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</si>
  <si>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</si>
  <si>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</si>
  <si>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</si>
  <si>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</si>
  <si>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</si>
  <si>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</si>
  <si>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</si>
  <si>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</si>
  <si>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</si>
  <si>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</si>
  <si>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</si>
  <si>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</si>
  <si>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</si>
  <si>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</si>
  <si>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</si>
  <si>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</si>
  <si>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</si>
  <si>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</si>
  <si>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</si>
  <si>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</si>
  <si>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</si>
  <si>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</si>
  <si>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</si>
  <si>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</si>
  <si>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</si>
  <si>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</si>
  <si>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</si>
  <si>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</si>
  <si>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</si>
  <si>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</si>
  <si>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</si>
  <si>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</si>
  <si>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</si>
  <si>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</si>
  <si>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</si>
  <si>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</si>
  <si>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</si>
  <si>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</si>
  <si>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</si>
  <si>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</si>
  <si>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</si>
  <si>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</si>
  <si>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</si>
  <si>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</si>
  <si>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</si>
  <si>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</si>
  <si>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</si>
  <si>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</si>
  <si>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</si>
  <si>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</si>
  <si>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</si>
  <si>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</si>
  <si>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</si>
  <si>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</si>
  <si>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</si>
  <si>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</si>
  <si>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</si>
  <si>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</si>
  <si>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</si>
  <si>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</si>
  <si>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</si>
  <si>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</si>
  <si>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</si>
  <si>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</si>
  <si>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</si>
  <si>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</si>
  <si>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</si>
  <si>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</si>
  <si>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</si>
  <si>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</si>
  <si>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</si>
  <si>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</si>
  <si>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</si>
  <si>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</si>
  <si>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</si>
  <si>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</si>
  <si>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</si>
  <si>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</si>
  <si>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</si>
  <si>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</si>
  <si>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</si>
  <si>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</si>
  <si>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</si>
  <si>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</si>
  <si>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</si>
  <si>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</si>
  <si>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</si>
  <si>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</si>
  <si>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</si>
  <si>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</si>
  <si>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</si>
  <si>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</si>
  <si>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</si>
  <si>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</si>
  <si>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</si>
  <si>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</si>
  <si>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</si>
  <si>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</si>
  <si>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</si>
  <si>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</si>
  <si>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</si>
  <si>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</si>
  <si>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</si>
  <si>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</si>
  <si>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</si>
  <si>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</si>
  <si>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</si>
  <si>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</si>
  <si>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</si>
  <si>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</si>
  <si>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</si>
  <si>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</si>
  <si>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</si>
  <si>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</si>
  <si>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</si>
  <si>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</si>
  <si>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</si>
  <si>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</si>
  <si>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</si>
  <si>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</si>
  <si>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</si>
  <si>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</si>
  <si>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</si>
  <si>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</si>
  <si>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</si>
  <si>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</si>
  <si>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</si>
  <si>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</si>
  <si>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</si>
  <si>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</si>
  <si>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</si>
  <si>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</si>
  <si>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</si>
  <si>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</si>
  <si>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</si>
  <si>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</si>
  <si>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</si>
  <si>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</si>
  <si>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</si>
  <si>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</si>
  <si>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</si>
  <si>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</si>
  <si>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</si>
  <si>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</si>
  <si>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</si>
  <si>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</si>
  <si>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</si>
  <si>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</si>
  <si>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</si>
  <si>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</si>
  <si>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</si>
  <si>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</si>
  <si>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</si>
  <si>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</si>
  <si>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</si>
  <si>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</si>
  <si>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</si>
  <si>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</si>
  <si>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</si>
  <si>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</si>
  <si>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</si>
  <si>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</si>
  <si>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</si>
  <si>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</si>
  <si>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</si>
  <si>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</si>
  <si>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</si>
  <si>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</si>
  <si>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</si>
  <si>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</si>
  <si>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</si>
  <si>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</si>
  <si>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</si>
  <si>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</si>
  <si>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</si>
  <si>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</si>
  <si>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</si>
  <si>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</si>
  <si>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</si>
  <si>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</si>
  <si>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</si>
  <si>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</si>
  <si>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</si>
  <si>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</si>
  <si>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</si>
  <si>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</si>
  <si>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</si>
  <si>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</si>
  <si>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</si>
  <si>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</si>
  <si>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</si>
  <si>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</si>
  <si>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</si>
  <si>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</si>
  <si>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</si>
  <si>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</si>
  <si>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</si>
  <si>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</si>
  <si>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</si>
  <si>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</si>
  <si>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</si>
  <si>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</si>
  <si>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</si>
  <si>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</si>
  <si>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</si>
  <si>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</si>
  <si>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</si>
  <si>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</si>
  <si>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</si>
  <si>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</si>
  <si>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</si>
  <si>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</si>
  <si>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</si>
  <si>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</si>
  <si>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</si>
  <si>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</si>
  <si>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</si>
  <si>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</si>
  <si>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</si>
  <si>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</si>
  <si>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</si>
  <si>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</si>
  <si>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</si>
  <si>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</si>
  <si>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</si>
  <si>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</si>
  <si>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</si>
  <si>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</si>
  <si>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</si>
  <si>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</si>
  <si>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</si>
  <si>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</si>
  <si>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</si>
  <si>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</si>
  <si>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</si>
  <si>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</si>
  <si>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</si>
  <si>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</si>
  <si>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</si>
  <si>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</si>
  <si>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</si>
  <si>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</si>
  <si>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</si>
  <si>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</si>
  <si>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</si>
  <si>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</si>
  <si>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</si>
  <si>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</si>
  <si>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</si>
  <si>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</si>
  <si>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</si>
  <si>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</si>
  <si>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</si>
  <si>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</si>
  <si>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</si>
  <si>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</si>
  <si>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</si>
  <si>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</si>
  <si>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</si>
  <si>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</si>
  <si>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</si>
  <si>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</si>
  <si>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</si>
  <si>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</si>
  <si>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</si>
  <si>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</si>
  <si>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</si>
  <si>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</si>
  <si>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</si>
  <si>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</si>
  <si>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</si>
  <si>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</si>
  <si>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</si>
  <si>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</si>
  <si>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</si>
  <si>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</si>
  <si>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</si>
  <si>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</si>
  <si>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</si>
  <si>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</si>
  <si>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</si>
  <si>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</si>
  <si>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</si>
  <si>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</si>
  <si>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</si>
  <si>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</si>
  <si>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</si>
  <si>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</si>
  <si>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</si>
  <si>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</si>
  <si>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</si>
  <si>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</si>
  <si>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</si>
  <si>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</si>
  <si>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</si>
  <si>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</si>
  <si>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</si>
  <si>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</si>
  <si>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</si>
  <si>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</si>
  <si>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</si>
  <si>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</si>
  <si>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</si>
  <si>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</si>
  <si>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</si>
  <si>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</si>
  <si>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</si>
  <si>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</si>
  <si>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</si>
  <si>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</si>
  <si>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</si>
  <si>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</si>
  <si>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</si>
  <si>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</si>
  <si>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</si>
  <si>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</si>
  <si>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</si>
  <si>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</si>
  <si>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</si>
  <si>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</si>
  <si>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</si>
  <si>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</si>
  <si>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</si>
  <si>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</si>
  <si>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</si>
  <si>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</si>
  <si>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</si>
  <si>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</si>
  <si>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</si>
  <si>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</si>
  <si>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</si>
  <si>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</si>
  <si>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</si>
  <si>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</si>
  <si>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</si>
  <si>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</si>
  <si>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</si>
  <si>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</si>
  <si>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</si>
  <si>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</si>
  <si>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</si>
  <si>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</si>
  <si>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</si>
  <si>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</si>
  <si>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</si>
  <si>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</si>
  <si>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</si>
  <si>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</si>
  <si>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</si>
  <si>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</si>
  <si>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</si>
  <si>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</si>
  <si>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</si>
  <si>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</si>
  <si>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</si>
  <si>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</si>
  <si>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</si>
  <si>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</si>
  <si>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</si>
  <si>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</si>
  <si>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</si>
  <si>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</si>
  <si>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</si>
  <si>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</si>
  <si>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</si>
  <si>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</si>
  <si>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</si>
  <si>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</si>
  <si>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</si>
  <si>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</si>
  <si>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</si>
  <si>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</si>
  <si>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</si>
  <si>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</si>
  <si>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</si>
  <si>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</si>
  <si>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</si>
  <si>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</si>
  <si>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</si>
  <si>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</si>
  <si>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</si>
  <si>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</si>
  <si>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</si>
  <si>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</si>
  <si>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</si>
  <si>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</si>
  <si>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</si>
  <si>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</si>
  <si>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</si>
  <si>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</si>
  <si>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</si>
  <si>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</si>
  <si>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</si>
  <si>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</si>
  <si>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</si>
  <si>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</si>
  <si>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</si>
  <si>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</si>
  <si>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</si>
  <si>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</si>
  <si>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</si>
  <si>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</si>
  <si>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</si>
  <si>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</si>
  <si>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</si>
  <si>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</si>
  <si>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</si>
  <si>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</si>
  <si>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</si>
  <si>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</si>
  <si>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</si>
  <si>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</si>
  <si>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</si>
  <si>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</si>
  <si>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</si>
  <si>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</si>
  <si>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</si>
  <si>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</si>
  <si>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</si>
  <si>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</si>
  <si>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</si>
  <si>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</si>
  <si>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</si>
  <si>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</si>
  <si>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</si>
  <si>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</si>
  <si>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</si>
  <si>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</si>
  <si>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</si>
  <si>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</si>
  <si>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</si>
  <si>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</si>
  <si>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</si>
  <si>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</si>
  <si>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</si>
  <si>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</si>
  <si>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</si>
  <si>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</si>
  <si>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</si>
  <si>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</si>
  <si>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</si>
  <si>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</si>
  <si>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</si>
  <si>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</si>
  <si>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</si>
  <si>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</si>
  <si>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</si>
  <si>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</si>
  <si>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</si>
  <si>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</si>
  <si>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</si>
  <si>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</si>
  <si>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</si>
  <si>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</si>
  <si>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</si>
  <si>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</si>
  <si>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</si>
  <si>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</si>
  <si>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</si>
  <si>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</si>
  <si>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</si>
  <si>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</si>
  <si>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</si>
  <si>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</si>
  <si>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</si>
  <si>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</si>
  <si>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</si>
  <si>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</si>
  <si>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</si>
  <si>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</si>
  <si>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</si>
  <si>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</si>
  <si>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</si>
  <si>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</si>
  <si>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</si>
  <si>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</si>
  <si>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</si>
  <si>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</si>
  <si>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</si>
  <si>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</si>
  <si>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</si>
  <si>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</si>
  <si>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</si>
  <si>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</si>
  <si>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</si>
  <si>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</si>
  <si>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</si>
  <si>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</si>
  <si>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</si>
  <si>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</si>
  <si>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</si>
  <si>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</si>
  <si>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</si>
  <si>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</si>
  <si>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</si>
  <si>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</si>
  <si>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</si>
  <si>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</si>
  <si>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</si>
  <si>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</si>
  <si>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</si>
  <si>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</si>
  <si>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</si>
  <si>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</si>
  <si>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</si>
  <si>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</si>
  <si>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</si>
  <si>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</si>
  <si>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</si>
  <si>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</si>
  <si>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</si>
  <si>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</si>
  <si>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</si>
  <si>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</si>
  <si>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</si>
  <si>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</si>
  <si>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</si>
  <si>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</si>
  <si>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</si>
  <si>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</si>
  <si>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</si>
  <si>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</si>
  <si>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</si>
  <si>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</si>
  <si>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</si>
  <si>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</si>
  <si>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</si>
  <si>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</si>
  <si>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</si>
  <si>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</si>
  <si>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</si>
  <si>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</si>
  <si>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</si>
  <si>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</si>
  <si>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</si>
  <si>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</si>
  <si>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</si>
  <si>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</si>
  <si>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</si>
  <si>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</si>
  <si>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</si>
  <si>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</si>
  <si>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</si>
  <si>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</si>
  <si>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</si>
  <si>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</si>
  <si>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</si>
  <si>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</si>
  <si>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</si>
  <si>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</si>
  <si>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</si>
  <si>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</si>
  <si>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</si>
  <si>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</si>
  <si>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</si>
  <si>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</si>
  <si>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</si>
  <si>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</si>
  <si>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</si>
  <si>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</si>
  <si>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</si>
  <si>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</si>
  <si>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</si>
  <si>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</si>
  <si>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</si>
  <si>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</si>
  <si>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</si>
  <si>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</si>
  <si>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</si>
  <si>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</si>
  <si>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</si>
  <si>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</si>
  <si>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</si>
  <si>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</si>
  <si>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</si>
  <si>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</si>
  <si>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</si>
  <si>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</si>
  <si>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</si>
  <si>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</si>
  <si>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</si>
  <si>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</si>
  <si>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</si>
  <si>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</si>
  <si>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</si>
  <si>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</si>
  <si>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</si>
  <si>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</si>
  <si>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</si>
  <si>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</si>
  <si>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</si>
  <si>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</si>
  <si>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</si>
  <si>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</si>
  <si>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</si>
  <si>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</si>
  <si>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</si>
  <si>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</si>
  <si>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</si>
  <si>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</si>
  <si>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</si>
  <si>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</si>
  <si>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</si>
  <si>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</si>
  <si>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</si>
  <si>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</si>
  <si>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</si>
  <si>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</si>
  <si>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</si>
  <si>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</si>
  <si>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</si>
  <si>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</si>
  <si>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</si>
  <si>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</si>
  <si>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</si>
  <si>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</si>
  <si>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</si>
  <si>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</si>
  <si>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</si>
  <si>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</si>
  <si>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</si>
  <si>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</si>
  <si>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</si>
  <si>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</si>
  <si>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</si>
  <si>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</si>
  <si>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</si>
  <si>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</si>
  <si>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</si>
  <si>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</si>
  <si>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</si>
  <si>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</si>
  <si>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</si>
  <si>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</si>
  <si>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</si>
  <si>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</si>
  <si>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</si>
  <si>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</si>
  <si>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</si>
  <si>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</si>
  <si>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</si>
  <si>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</si>
  <si>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</si>
  <si>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</si>
  <si>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</si>
  <si>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</si>
  <si>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</si>
  <si>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</si>
  <si>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</si>
  <si>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</si>
  <si>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</si>
  <si>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</si>
  <si>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</si>
  <si>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</si>
  <si>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</si>
  <si>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</si>
  <si>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</si>
  <si>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</si>
  <si>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</si>
  <si>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</si>
  <si>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</si>
  <si>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</si>
  <si>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</si>
  <si>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</si>
  <si>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</si>
  <si>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</si>
  <si>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</si>
  <si>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</si>
  <si>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</si>
  <si>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</si>
  <si>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</si>
  <si>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</si>
  <si>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</si>
  <si>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</si>
  <si>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</si>
  <si>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</si>
  <si>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</si>
  <si>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</si>
  <si>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</si>
  <si>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</si>
  <si>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</si>
  <si>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</si>
  <si>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</si>
  <si>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</si>
  <si>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</si>
  <si>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</si>
  <si>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</si>
  <si>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</si>
  <si>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</si>
  <si>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</si>
  <si>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</si>
  <si>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</si>
  <si>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</si>
  <si>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</si>
  <si>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</si>
  <si>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</si>
  <si>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</si>
  <si>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</si>
  <si>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</si>
  <si>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</si>
  <si>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</si>
  <si>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</si>
  <si>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</si>
  <si>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</si>
  <si>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</si>
  <si>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</si>
  <si>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</si>
  <si>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</si>
  <si>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</si>
  <si>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</si>
  <si>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</si>
  <si>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</si>
  <si>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</si>
  <si>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</si>
  <si>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</si>
  <si>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</si>
  <si>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</si>
  <si>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</si>
  <si>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</si>
  <si>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</si>
  <si>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</si>
  <si>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</si>
  <si>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</si>
  <si>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</si>
  <si>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</si>
  <si>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</si>
  <si>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</si>
  <si>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</si>
  <si>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</si>
  <si>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</si>
  <si>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</si>
  <si>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</si>
  <si>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</si>
  <si>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</si>
  <si>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</si>
  <si>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</si>
  <si>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</si>
  <si>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</si>
  <si>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</si>
  <si>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</si>
  <si>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</si>
  <si>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</si>
  <si>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</si>
  <si>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</si>
  <si>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</si>
  <si>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</si>
  <si>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</si>
  <si>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</si>
  <si>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</si>
  <si>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</si>
  <si>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</si>
  <si>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</si>
  <si>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</si>
  <si>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</si>
  <si>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</si>
  <si>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</si>
  <si>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</si>
  <si>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</si>
  <si>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</si>
  <si>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</si>
  <si>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</si>
  <si>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</si>
  <si>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</si>
  <si>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</si>
  <si>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</si>
  <si>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</si>
  <si>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</si>
  <si>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</si>
  <si>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</si>
  <si>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</si>
  <si>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</si>
  <si>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</si>
  <si>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</si>
  <si>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</si>
  <si>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</si>
  <si>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</si>
  <si>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</si>
  <si>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</si>
  <si>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</si>
  <si>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</si>
  <si>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</si>
  <si>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</si>
  <si>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</si>
  <si>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</si>
  <si>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</si>
  <si>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</si>
  <si>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</si>
  <si>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</si>
  <si>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</si>
  <si>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</si>
  <si>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</si>
  <si>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</si>
  <si>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</si>
  <si>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</si>
  <si>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</si>
  <si>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</si>
  <si>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</si>
  <si>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</si>
  <si>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</si>
  <si>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</si>
  <si>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</si>
  <si>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</si>
  <si>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</si>
  <si>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</si>
  <si>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</si>
  <si>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</si>
  <si>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</si>
  <si>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</si>
  <si>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</si>
  <si>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</si>
  <si>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</si>
  <si>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</si>
  <si>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</si>
  <si>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</si>
  <si>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</si>
  <si>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</si>
  <si>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</si>
  <si>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</si>
  <si>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</si>
  <si>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</si>
  <si>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</si>
  <si>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</si>
  <si>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</si>
  <si>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</si>
  <si>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</si>
  <si>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</si>
  <si>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</si>
  <si>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</si>
  <si>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</si>
  <si>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</si>
  <si>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</si>
  <si>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</si>
  <si>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</si>
  <si>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</si>
  <si>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</si>
  <si>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</si>
  <si>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</si>
  <si>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</si>
  <si>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</si>
  <si>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</si>
  <si>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</si>
  <si>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</si>
  <si>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</si>
  <si>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</si>
  <si>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</si>
  <si>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</si>
  <si>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</si>
  <si>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</si>
  <si>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</si>
  <si>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</si>
  <si>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</si>
  <si>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</si>
  <si>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</si>
  <si>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</si>
  <si>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</si>
  <si>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</si>
  <si>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</si>
  <si>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</si>
  <si>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</si>
  <si>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</si>
  <si>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</si>
  <si>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</si>
  <si>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</si>
  <si>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</si>
  <si>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</si>
  <si>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</si>
  <si>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</si>
  <si>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</si>
  <si>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</si>
  <si>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</si>
  <si>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</si>
  <si>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</si>
  <si>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</si>
  <si>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</si>
  <si>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</si>
  <si>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</si>
  <si>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</si>
  <si>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</si>
  <si>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</si>
  <si>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</si>
  <si>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</si>
  <si>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</si>
  <si>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</si>
  <si>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</si>
  <si>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</si>
  <si>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</si>
  <si>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</si>
  <si>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</si>
  <si>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</si>
  <si>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</si>
  <si>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</si>
  <si>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</si>
  <si>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</si>
  <si>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</si>
  <si>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</si>
  <si>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</si>
  <si>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</si>
  <si>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</si>
  <si>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</si>
  <si>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</si>
  <si>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</si>
  <si>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</si>
  <si>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</si>
  <si>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</si>
  <si>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</si>
  <si>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</si>
  <si>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</si>
  <si>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</si>
  <si>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</si>
  <si>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</si>
  <si>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</si>
  <si>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</si>
  <si>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</si>
  <si>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</si>
  <si>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</si>
  <si>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</si>
  <si>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</si>
  <si>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</si>
  <si>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</si>
  <si>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</si>
  <si>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</si>
  <si>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</si>
  <si>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</si>
  <si>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</si>
  <si>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</si>
  <si>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</si>
  <si>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</si>
  <si>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</si>
  <si>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</si>
  <si>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</si>
  <si>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</si>
  <si>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</si>
  <si>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</si>
  <si>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</si>
  <si>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</si>
  <si>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</si>
  <si>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</si>
  <si>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</si>
  <si>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</si>
  <si>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</si>
  <si>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</si>
  <si>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</si>
  <si>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</si>
  <si>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</si>
  <si>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</si>
  <si>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</si>
  <si>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</si>
  <si>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</si>
  <si>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</si>
  <si>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</si>
  <si>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</si>
  <si>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</si>
  <si>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</si>
  <si>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</si>
  <si>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</si>
  <si>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</si>
  <si>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</si>
  <si>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</si>
  <si>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</si>
  <si>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</si>
  <si>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</si>
  <si>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</si>
  <si>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</si>
  <si>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</si>
  <si>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</si>
  <si>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</si>
  <si>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</si>
  <si>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</si>
  <si>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</si>
  <si>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</si>
  <si>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</si>
  <si>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</si>
  <si>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</si>
  <si>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</si>
  <si>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</si>
  <si>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</si>
  <si>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</si>
  <si>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</si>
  <si>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</si>
  <si>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</si>
  <si>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</si>
  <si>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</si>
  <si>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</si>
  <si>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</si>
  <si>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</si>
  <si>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</si>
  <si>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</si>
  <si>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</si>
  <si>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</si>
  <si>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</si>
  <si>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</si>
  <si>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</si>
  <si>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</si>
  <si>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</si>
  <si>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</si>
  <si>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</si>
  <si>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</si>
  <si>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</si>
  <si>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</si>
  <si>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</si>
  <si>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</si>
  <si>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</si>
  <si>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</si>
  <si>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</si>
  <si>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</si>
  <si>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</si>
  <si>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</si>
  <si>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</si>
  <si>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</si>
  <si>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</si>
  <si>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</si>
  <si>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</si>
  <si>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</si>
  <si>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</si>
  <si>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</si>
  <si>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</si>
  <si>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</si>
  <si>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</si>
  <si>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</si>
  <si>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</si>
  <si>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</si>
  <si>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</si>
  <si>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</si>
  <si>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</si>
  <si>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</si>
  <si>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</si>
  <si>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</si>
  <si>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</si>
  <si>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</si>
  <si>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</si>
  <si>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</si>
  <si>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</si>
  <si>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</si>
  <si>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</si>
  <si>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</si>
  <si>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</si>
  <si>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</si>
  <si>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</si>
  <si>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</si>
  <si>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</si>
  <si>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</si>
  <si>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</si>
  <si>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</si>
  <si>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</si>
  <si>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</si>
  <si>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</si>
  <si>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</si>
  <si>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</si>
  <si>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</si>
  <si>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</si>
  <si>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</si>
  <si>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</si>
  <si>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</si>
  <si>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</si>
  <si>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</si>
  <si>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</si>
  <si>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</si>
  <si>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</si>
  <si>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</si>
  <si>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</si>
  <si>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</si>
  <si>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</si>
  <si>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</si>
  <si>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</si>
  <si>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</si>
  <si>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</si>
  <si>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</si>
  <si>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</si>
  <si>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</si>
  <si>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</si>
  <si>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</si>
  <si>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</si>
  <si>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</si>
  <si>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</si>
  <si>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</si>
  <si>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</si>
  <si>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</si>
  <si>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</si>
  <si>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</si>
  <si>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</si>
  <si>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</si>
  <si>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</si>
  <si>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</si>
  <si>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</si>
  <si>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</si>
  <si>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</si>
  <si>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</si>
  <si>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</si>
  <si>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</si>
  <si>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</si>
  <si>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</si>
  <si>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</si>
  <si>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</si>
  <si>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</si>
  <si>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</si>
  <si>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</si>
  <si>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</si>
  <si>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</si>
  <si>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</si>
  <si>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</si>
  <si>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</si>
  <si>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</si>
  <si>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</si>
  <si>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</si>
  <si>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</si>
  <si>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</si>
  <si>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</si>
  <si>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</si>
  <si>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</si>
  <si>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</si>
  <si>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</si>
  <si>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</si>
  <si>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</si>
  <si>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</si>
  <si>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</si>
  <si>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</si>
  <si>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</si>
  <si>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</si>
  <si>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</si>
  <si>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</si>
  <si>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</si>
  <si>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</si>
  <si>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</si>
  <si>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</si>
  <si>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</si>
  <si>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</si>
  <si>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</si>
  <si>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</si>
  <si>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</si>
  <si>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</si>
  <si>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</si>
  <si>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</si>
  <si>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</si>
  <si>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</si>
  <si>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</si>
  <si>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</si>
  <si>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</si>
  <si>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</si>
  <si>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</si>
  <si>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</si>
  <si>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</si>
  <si>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</si>
  <si>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</si>
  <si>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</si>
  <si>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</si>
  <si>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</si>
  <si>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</si>
  <si>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</si>
  <si>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</si>
  <si>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</si>
  <si>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</si>
  <si>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</si>
  <si>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</si>
  <si>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</si>
  <si>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</si>
  <si>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</si>
  <si>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</si>
  <si>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</si>
  <si>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</si>
  <si>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</si>
  <si>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</si>
  <si>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</si>
  <si>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</si>
  <si>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</si>
  <si>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</si>
  <si>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</si>
  <si>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</si>
  <si>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</si>
  <si>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</si>
  <si>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</si>
  <si>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</si>
  <si>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</si>
  <si>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</si>
  <si>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</si>
  <si>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</si>
  <si>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</si>
  <si>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</si>
  <si>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</si>
  <si>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</si>
  <si>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</si>
  <si>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</si>
  <si>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</si>
  <si>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</si>
  <si>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</si>
  <si>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</si>
  <si>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</si>
  <si>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</si>
  <si>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</si>
  <si>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</si>
  <si>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</si>
  <si>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</si>
  <si>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</si>
  <si>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</si>
  <si>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</si>
  <si>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</si>
  <si>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</si>
  <si>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</si>
  <si>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</si>
  <si>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</si>
  <si>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</si>
  <si>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</si>
  <si>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</si>
  <si>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</si>
  <si>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</si>
  <si>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</si>
  <si>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</si>
  <si>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</si>
  <si>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</si>
  <si>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</si>
  <si>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</si>
  <si>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</si>
  <si>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</si>
  <si>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</si>
  <si>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</si>
  <si>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</si>
  <si>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</si>
  <si>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</si>
  <si>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</si>
  <si>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</si>
  <si>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</si>
  <si>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</si>
  <si>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</si>
  <si>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</si>
  <si>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</si>
  <si>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</si>
  <si>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</si>
  <si>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</si>
  <si>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</si>
  <si>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</si>
  <si>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</si>
  <si>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</si>
  <si>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</si>
  <si>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</si>
  <si>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</si>
  <si>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</si>
  <si>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</si>
  <si>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</si>
  <si>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</si>
  <si>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</si>
  <si>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</si>
  <si>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</si>
  <si>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</si>
  <si>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</si>
  <si>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</si>
  <si>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</si>
  <si>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</si>
  <si>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</si>
  <si>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</si>
  <si>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</si>
  <si>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</si>
  <si>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</si>
  <si>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</si>
  <si>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</si>
  <si>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</si>
  <si>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</si>
  <si>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</si>
  <si>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</si>
  <si>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</si>
  <si>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</si>
  <si>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</si>
  <si>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</si>
  <si>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</si>
  <si>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</si>
  <si>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</si>
  <si>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</si>
  <si>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</si>
  <si>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</si>
  <si>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</si>
  <si>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</si>
  <si>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</si>
  <si>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</si>
  <si>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</si>
  <si>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</si>
  <si>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</si>
  <si>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</si>
  <si>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</si>
  <si>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</si>
  <si>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</si>
  <si>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</si>
  <si>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</si>
  <si>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</si>
  <si>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</si>
  <si>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</si>
  <si>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</si>
  <si>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</si>
  <si>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</si>
  <si>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</si>
  <si>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</si>
  <si>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</si>
  <si>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</si>
  <si>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</si>
  <si>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</si>
  <si>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</si>
  <si>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</si>
  <si>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</si>
  <si>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</si>
  <si>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</si>
  <si>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</si>
  <si>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</si>
  <si>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</si>
  <si>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</si>
  <si>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</si>
  <si>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</si>
  <si>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</si>
  <si>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</si>
  <si>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</si>
  <si>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</si>
  <si>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</si>
  <si>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</si>
  <si>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</si>
  <si>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</si>
  <si>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</si>
  <si>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</si>
  <si>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</si>
  <si>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</si>
  <si>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</si>
  <si>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</si>
  <si>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</si>
  <si>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</si>
  <si>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</si>
  <si>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</si>
  <si>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</si>
  <si>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</si>
  <si>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</si>
  <si>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</si>
  <si>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</si>
  <si>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</si>
  <si>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</si>
  <si>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</si>
  <si>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</si>
  <si>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</si>
  <si>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</si>
  <si>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</si>
  <si>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</si>
  <si>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</si>
  <si>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</si>
  <si>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</si>
  <si>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</si>
  <si>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</si>
  <si>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</si>
  <si>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</si>
  <si>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</si>
  <si>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</si>
  <si>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</si>
  <si>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</si>
  <si>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</si>
  <si>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</si>
  <si>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</si>
  <si>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</si>
  <si>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</si>
  <si>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</si>
  <si>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</si>
  <si>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</si>
  <si>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</si>
  <si>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</si>
  <si>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</si>
  <si>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</si>
  <si>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</si>
  <si>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</si>
  <si>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</si>
  <si>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</si>
  <si>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</si>
  <si>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</si>
  <si>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</si>
  <si>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</si>
  <si>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</si>
  <si>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</si>
  <si>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</si>
  <si>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</si>
  <si>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</si>
  <si>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</si>
  <si>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</si>
  <si>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</si>
  <si>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</si>
  <si>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</si>
  <si>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</si>
  <si>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</si>
  <si>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</si>
  <si>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</si>
  <si>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</si>
  <si>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</si>
  <si>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</si>
  <si>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</si>
  <si>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</si>
  <si>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</si>
  <si>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</si>
  <si>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</si>
  <si>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</si>
  <si>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</si>
  <si>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</si>
  <si>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</si>
  <si>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</si>
  <si>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</si>
  <si>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</si>
  <si>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</si>
  <si>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</si>
  <si>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</si>
  <si>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</si>
  <si>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</si>
  <si>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</si>
  <si>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</si>
  <si>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</si>
  <si>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</si>
  <si>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</si>
  <si>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</si>
  <si>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</si>
  <si>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</si>
  <si>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</si>
  <si>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</si>
  <si>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</si>
  <si>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</si>
  <si>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</si>
  <si>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</si>
  <si>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</si>
  <si>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</si>
  <si>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</si>
  <si>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</si>
  <si>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</si>
  <si>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</si>
  <si>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</si>
  <si>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</si>
  <si>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</si>
  <si>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</si>
  <si>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</si>
  <si>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</si>
  <si>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</si>
  <si>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</si>
  <si>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</si>
  <si>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</si>
  <si>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</si>
  <si>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</si>
  <si>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</si>
  <si>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</si>
  <si>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</si>
  <si>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</si>
  <si>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</si>
  <si>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</si>
  <si>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</si>
  <si>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</si>
  <si>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</si>
  <si>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</si>
  <si>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</si>
  <si>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</si>
  <si>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</si>
  <si>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</si>
  <si>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</si>
  <si>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</si>
  <si>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</si>
  <si>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</si>
  <si>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</si>
  <si>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</si>
  <si>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</si>
  <si>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</si>
  <si>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</si>
  <si>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</si>
  <si>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</si>
  <si>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</si>
  <si>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</si>
  <si>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</si>
  <si>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</si>
  <si>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</si>
  <si>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</si>
  <si>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</si>
  <si>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</si>
  <si>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</si>
  <si>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</si>
  <si>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</si>
  <si>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</si>
  <si>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</si>
  <si>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</si>
  <si>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</si>
  <si>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</si>
  <si>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</si>
  <si>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</si>
  <si>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</si>
  <si>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</si>
  <si>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</si>
  <si>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</si>
  <si>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</si>
  <si>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</si>
  <si>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</si>
  <si>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</si>
  <si>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</si>
  <si>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</si>
  <si>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</si>
  <si>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</si>
  <si>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</si>
  <si>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</si>
  <si>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</si>
  <si>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</si>
  <si>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</si>
  <si>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</si>
  <si>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</si>
  <si>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</si>
  <si>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</si>
  <si>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</si>
  <si>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</si>
  <si>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</si>
  <si>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</si>
  <si>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</si>
  <si>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</si>
  <si>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</si>
  <si>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</si>
  <si>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</si>
  <si>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</si>
  <si>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</si>
  <si>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</si>
  <si>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</si>
  <si>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</si>
  <si>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</si>
  <si>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</si>
  <si>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</si>
  <si>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</si>
  <si>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</si>
  <si>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</si>
  <si>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</si>
  <si>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</si>
  <si>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</si>
  <si>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</si>
  <si>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</si>
  <si>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</si>
  <si>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</si>
  <si>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</si>
  <si>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</si>
  <si>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</si>
  <si>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</si>
  <si>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</si>
  <si>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</si>
  <si>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</si>
  <si>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</si>
  <si>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</si>
  <si>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</si>
  <si>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</si>
  <si>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</si>
  <si>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</si>
  <si>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</si>
  <si>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</si>
  <si>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</si>
  <si>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</si>
  <si>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</si>
  <si>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</si>
  <si>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</si>
  <si>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</si>
  <si>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</si>
  <si>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</si>
  <si>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</si>
  <si>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</si>
  <si>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</si>
  <si>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</si>
  <si>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</si>
  <si>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</si>
  <si>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</si>
  <si>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</si>
  <si>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</si>
  <si>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</si>
  <si>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</si>
  <si>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</si>
  <si>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</si>
  <si>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</si>
  <si>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</si>
  <si>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</si>
  <si>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</si>
  <si>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</si>
  <si>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</si>
  <si>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</si>
  <si>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</si>
  <si>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</si>
  <si>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</si>
  <si>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</si>
  <si>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</si>
  <si>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</si>
  <si>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</si>
  <si>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</si>
  <si>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</si>
  <si>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</si>
  <si>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</si>
  <si>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</si>
  <si>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</si>
  <si>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</si>
  <si>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</si>
  <si>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</si>
  <si>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</si>
  <si>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</si>
  <si>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</si>
  <si>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</si>
  <si>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</si>
  <si>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</si>
  <si>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</si>
  <si>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</si>
  <si>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</si>
  <si>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</si>
  <si>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</si>
  <si>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</si>
  <si>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</si>
  <si>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</si>
  <si>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</si>
  <si>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</si>
  <si>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</si>
  <si>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</si>
  <si>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</si>
  <si>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</si>
  <si>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</si>
  <si>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</si>
  <si>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</si>
  <si>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</si>
  <si>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</si>
  <si>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</si>
  <si>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</si>
  <si>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</si>
  <si>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</si>
  <si>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</si>
  <si>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</si>
  <si>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</si>
  <si>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</si>
  <si>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</si>
  <si>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</si>
  <si>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</si>
  <si>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</si>
  <si>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</si>
  <si>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</si>
  <si>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</si>
  <si>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</si>
  <si>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</si>
  <si>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</si>
  <si>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</si>
  <si>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</si>
  <si>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</si>
  <si>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</si>
  <si>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</si>
  <si>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</si>
  <si>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</si>
  <si>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</si>
  <si>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</si>
  <si>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</si>
  <si>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</si>
  <si>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</si>
  <si>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</si>
  <si>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</si>
  <si>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</si>
  <si>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</si>
  <si>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</si>
  <si>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</si>
  <si>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</si>
  <si>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</si>
  <si>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</si>
  <si>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</si>
  <si>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</si>
  <si>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</si>
  <si>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</si>
  <si>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</si>
  <si>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</si>
  <si>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</si>
  <si>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</si>
  <si>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</si>
  <si>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</si>
  <si>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</si>
  <si>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</si>
  <si>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</si>
  <si>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</si>
  <si>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</si>
  <si>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</si>
  <si>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</si>
  <si>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</si>
  <si>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</si>
  <si>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</si>
  <si>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</si>
  <si>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</si>
  <si>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</si>
  <si>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</si>
  <si>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</si>
  <si>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</si>
  <si>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</si>
  <si>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</si>
  <si>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</si>
  <si>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</si>
  <si>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</si>
  <si>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</si>
  <si>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</si>
  <si>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</si>
  <si>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</si>
  <si>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</si>
  <si>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</si>
  <si>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</si>
  <si>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</si>
  <si>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</si>
  <si>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</si>
  <si>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</si>
  <si>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</si>
  <si>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</si>
  <si>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</si>
  <si>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</si>
  <si>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</si>
  <si>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</si>
  <si>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</si>
  <si>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</si>
  <si>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</si>
  <si>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</si>
  <si>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</si>
  <si>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</si>
  <si>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</si>
  <si>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</si>
  <si>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</si>
  <si>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</si>
  <si>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</si>
  <si>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</si>
  <si>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</si>
  <si>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</si>
  <si>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</si>
  <si>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</si>
  <si>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</si>
  <si>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</si>
  <si>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</si>
  <si>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</si>
  <si>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</si>
  <si>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</si>
  <si>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</si>
  <si>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</si>
  <si>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</si>
  <si>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</si>
  <si>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</si>
  <si>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</si>
  <si>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</si>
  <si>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</si>
  <si>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</si>
  <si>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</si>
  <si>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</si>
  <si>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</si>
  <si>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</si>
  <si>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</si>
  <si>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</si>
  <si>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</si>
  <si>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</si>
  <si>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</si>
  <si>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</si>
  <si>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</si>
  <si>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</si>
  <si>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</si>
  <si>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</si>
  <si>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</si>
  <si>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</si>
  <si>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</si>
  <si>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</si>
  <si>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</si>
  <si>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</si>
  <si>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</si>
  <si>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</si>
  <si>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</si>
  <si>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</si>
  <si>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</si>
  <si>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</si>
  <si>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</si>
  <si>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</si>
  <si>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</si>
  <si>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</si>
  <si>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</si>
  <si>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</si>
  <si>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</si>
  <si>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</si>
  <si>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</si>
  <si>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</si>
  <si>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</si>
  <si>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</si>
  <si>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</si>
  <si>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</si>
  <si>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</si>
  <si>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</si>
  <si>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</si>
  <si>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</si>
  <si>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</si>
  <si>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</si>
  <si>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</si>
  <si>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</si>
  <si>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</si>
  <si>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</si>
  <si>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</si>
  <si>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</si>
  <si>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</si>
  <si>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</si>
  <si>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</si>
  <si>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</si>
  <si>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</si>
  <si>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</si>
  <si>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</si>
  <si>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</si>
  <si>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</si>
  <si>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</si>
  <si>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</si>
  <si>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</si>
  <si>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</si>
  <si>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</si>
  <si>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</si>
  <si>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</si>
  <si>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</si>
  <si>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</si>
  <si>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</si>
  <si>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</si>
  <si>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</si>
  <si>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</si>
  <si>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</si>
  <si>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</si>
  <si>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</si>
  <si>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</si>
  <si>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</si>
  <si>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</si>
  <si>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</si>
  <si>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</si>
  <si>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</si>
  <si>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</si>
  <si>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</si>
  <si>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</si>
  <si>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</si>
  <si>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</si>
  <si>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</si>
  <si>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</si>
  <si>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</si>
  <si>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</si>
  <si>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</si>
  <si>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</si>
  <si>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</si>
  <si>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</si>
  <si>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</si>
  <si>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</si>
  <si>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</si>
  <si>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</si>
  <si>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</si>
  <si>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</si>
  <si>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</si>
  <si>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</si>
  <si>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</si>
  <si>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</si>
  <si>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</si>
  <si>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</si>
  <si>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</si>
  <si>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</si>
  <si>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</si>
  <si>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</si>
  <si>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</si>
  <si>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</si>
  <si>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</si>
  <si>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</si>
  <si>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</si>
  <si>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</si>
  <si>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</si>
  <si>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</si>
  <si>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</si>
  <si>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</si>
  <si>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</si>
  <si>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</si>
  <si>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</si>
  <si>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</si>
  <si>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</si>
  <si>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</si>
  <si>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</si>
  <si>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</si>
  <si>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</si>
  <si>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</si>
  <si>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</si>
  <si>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</si>
  <si>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</si>
  <si>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</si>
  <si>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</si>
  <si>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</si>
  <si>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</si>
  <si>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</si>
  <si>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</si>
  <si>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</si>
  <si>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</si>
  <si>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</si>
  <si>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</si>
  <si>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</si>
  <si>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</si>
  <si>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</si>
  <si>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</si>
  <si>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</si>
  <si>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</si>
  <si>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</si>
  <si>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</si>
  <si>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</si>
  <si>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</si>
  <si>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</si>
  <si>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</si>
  <si>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</si>
  <si>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</si>
  <si>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</si>
  <si>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</si>
  <si>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</si>
  <si>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</si>
  <si>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</si>
  <si>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</si>
  <si>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</si>
  <si>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</si>
  <si>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</si>
  <si>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</si>
  <si>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</si>
  <si>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</si>
  <si>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</si>
  <si>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</si>
  <si>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</si>
  <si>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</si>
  <si>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</si>
  <si>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</si>
  <si>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</si>
  <si>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</si>
  <si>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</si>
  <si>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</si>
  <si>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</si>
  <si>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</si>
  <si>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</si>
  <si>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</si>
  <si>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</si>
  <si>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</si>
  <si>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</si>
  <si>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</si>
  <si>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</si>
  <si>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</si>
  <si>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</si>
  <si>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</si>
  <si>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</si>
  <si>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</si>
  <si>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</si>
  <si>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</si>
  <si>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</si>
  <si>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</si>
  <si>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</si>
  <si>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</si>
  <si>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</si>
  <si>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</si>
  <si>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</si>
  <si>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</si>
  <si>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</si>
  <si>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</si>
  <si>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</si>
  <si>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</si>
  <si>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</si>
  <si>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</si>
  <si>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</si>
  <si>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</si>
  <si>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</si>
  <si>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</si>
  <si>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</si>
  <si>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</si>
  <si>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</si>
  <si>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</si>
  <si>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</si>
  <si>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</si>
  <si>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</si>
  <si>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</si>
  <si>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</si>
  <si>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</si>
  <si>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</si>
  <si>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</si>
  <si>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</si>
  <si>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</si>
  <si>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</si>
  <si>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</si>
  <si>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</si>
  <si>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</si>
  <si>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</si>
  <si>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</si>
  <si>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</si>
  <si>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</si>
  <si>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</si>
  <si>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</si>
  <si>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</si>
  <si>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</si>
  <si>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</si>
  <si>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</si>
  <si>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</si>
  <si>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</si>
  <si>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</si>
  <si>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</si>
  <si>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</si>
  <si>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</si>
  <si>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</si>
  <si>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</si>
  <si>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</si>
  <si>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</si>
  <si>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</si>
  <si>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</si>
  <si>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</si>
  <si>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</si>
  <si>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</si>
  <si>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</si>
  <si>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</si>
  <si>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</si>
  <si>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</si>
  <si>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</si>
  <si>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</si>
  <si>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</si>
  <si>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</si>
  <si>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</si>
  <si>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</si>
  <si>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</si>
  <si>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</si>
  <si>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</si>
  <si>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</si>
  <si>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</si>
  <si>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</si>
  <si>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</si>
  <si>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</si>
  <si>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</si>
  <si>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</si>
  <si>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</si>
  <si>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</si>
  <si>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</si>
  <si>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</si>
  <si>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</si>
  <si>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</si>
  <si>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</si>
  <si>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</si>
  <si>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</si>
  <si>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</si>
  <si>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</si>
  <si>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</si>
  <si>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</si>
  <si>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</si>
  <si>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</si>
  <si>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</si>
  <si>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</si>
  <si>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</si>
  <si>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</si>
  <si>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</si>
  <si>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</si>
  <si>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</si>
  <si>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</si>
  <si>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</si>
  <si>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</si>
  <si>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</si>
  <si>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</si>
  <si>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</si>
  <si>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</si>
  <si>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</si>
  <si>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</si>
  <si>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</si>
  <si>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</si>
  <si>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</si>
  <si>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</si>
  <si>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</si>
  <si>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</si>
  <si>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</si>
  <si>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</si>
  <si>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</si>
  <si>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</si>
  <si>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</si>
  <si>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</si>
  <si>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</si>
  <si>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</si>
  <si>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</si>
  <si>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</si>
  <si>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</si>
  <si>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</si>
  <si>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</si>
  <si>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</si>
  <si>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</si>
  <si>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</si>
  <si>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</si>
  <si>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</si>
  <si>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</si>
  <si>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</si>
  <si>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</si>
  <si>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</si>
  <si>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</si>
  <si>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</si>
  <si>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</si>
  <si>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</si>
  <si>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</si>
  <si>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</si>
  <si>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</si>
  <si>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</si>
  <si>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</si>
  <si>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</si>
  <si>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</si>
  <si>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</si>
  <si>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</si>
  <si>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</si>
  <si>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</si>
  <si>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</si>
  <si>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</si>
  <si>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</si>
  <si>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</si>
  <si>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</si>
  <si>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</si>
  <si>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</si>
  <si>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</si>
  <si>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</si>
  <si>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</si>
  <si>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</si>
  <si>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</si>
  <si>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</si>
  <si>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</si>
  <si>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</si>
  <si>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</si>
  <si>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</si>
  <si>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</si>
  <si>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</si>
  <si>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</si>
  <si>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</si>
  <si>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</si>
  <si>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</si>
  <si>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</si>
  <si>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</si>
  <si>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</si>
  <si>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</si>
  <si>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</si>
  <si>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</si>
  <si>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</si>
  <si>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</si>
  <si>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</si>
  <si>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</si>
  <si>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</si>
  <si>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</si>
  <si>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</si>
  <si>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</si>
  <si>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</si>
  <si>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</si>
  <si>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</si>
  <si>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</si>
  <si>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</si>
  <si>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</si>
  <si>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</si>
  <si>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</si>
  <si>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</si>
  <si>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</si>
  <si>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</si>
  <si>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</si>
  <si>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</si>
  <si>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</si>
  <si>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</si>
  <si>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</si>
  <si>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</si>
  <si>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</si>
  <si>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</si>
  <si>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</si>
  <si>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</si>
  <si>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</si>
  <si>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</si>
  <si>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</si>
  <si>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</si>
  <si>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</si>
  <si>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</si>
  <si>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</si>
  <si>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</si>
  <si>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</si>
  <si>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</si>
  <si>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</si>
  <si>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</si>
  <si>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</si>
  <si>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</si>
  <si>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</si>
  <si>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</si>
  <si>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</si>
  <si>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</si>
  <si>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</si>
  <si>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</si>
  <si>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</si>
  <si>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</si>
  <si>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</si>
  <si>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</si>
  <si>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</si>
  <si>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</si>
  <si>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</si>
  <si>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</si>
  <si>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</si>
  <si>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</si>
  <si>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</si>
  <si>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</si>
  <si>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</si>
  <si>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</si>
  <si>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</si>
  <si>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</si>
  <si>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</si>
  <si>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</si>
  <si>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</si>
  <si>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</si>
  <si>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</si>
  <si>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</si>
  <si>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</si>
  <si>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</si>
  <si>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</si>
  <si>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</si>
  <si>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</si>
  <si>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</si>
  <si>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</si>
  <si>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</si>
  <si>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</si>
  <si>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</si>
  <si>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</si>
  <si>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</si>
  <si>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</si>
  <si>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</si>
  <si>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</si>
  <si>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</si>
  <si>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</si>
  <si>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</si>
  <si>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</si>
  <si>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</si>
  <si>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</si>
  <si>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</si>
  <si>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</si>
  <si>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</si>
  <si>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</si>
  <si>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</si>
  <si>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</si>
  <si>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</si>
  <si>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</si>
  <si>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</si>
  <si>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</si>
  <si>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</si>
  <si>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</si>
  <si>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</si>
  <si>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</si>
  <si>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</si>
  <si>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</si>
  <si>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</si>
  <si>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</si>
  <si>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</si>
  <si>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</si>
  <si>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</si>
  <si>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</si>
  <si>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</si>
  <si>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</si>
  <si>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</si>
  <si>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</si>
  <si>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</si>
  <si>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</si>
  <si>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</si>
  <si>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</si>
  <si>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</si>
  <si>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</si>
  <si>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</si>
  <si>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</si>
  <si>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</si>
  <si>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</si>
  <si>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</si>
  <si>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</si>
  <si>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</si>
  <si>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</si>
  <si>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</si>
  <si>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</si>
  <si>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</si>
  <si>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</si>
  <si>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</si>
  <si>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</si>
  <si>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</si>
  <si>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</si>
  <si>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</si>
  <si>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</si>
  <si>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</si>
  <si>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</si>
  <si>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</si>
  <si>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</si>
  <si>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</si>
  <si>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</si>
  <si>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</si>
  <si>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</si>
  <si>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</si>
  <si>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</si>
  <si>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</si>
  <si>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</si>
  <si>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</si>
  <si>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</si>
  <si>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</si>
  <si>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</si>
  <si>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</si>
  <si>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</si>
  <si>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</si>
  <si>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</si>
  <si>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</si>
  <si>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</si>
  <si>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</si>
  <si>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</si>
  <si>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</si>
  <si>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</si>
  <si>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</si>
  <si>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</si>
  <si>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</si>
  <si>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</si>
  <si>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</si>
  <si>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</si>
  <si>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</si>
  <si>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</si>
  <si>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</si>
  <si>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</si>
  <si>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</si>
  <si>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</si>
  <si>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</si>
  <si>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</si>
  <si>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</si>
  <si>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</si>
  <si>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</si>
  <si>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</si>
  <si>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</si>
  <si>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</si>
  <si>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</si>
  <si>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</si>
  <si>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</si>
  <si>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</si>
  <si>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</si>
  <si>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</si>
  <si>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</si>
  <si>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</si>
  <si>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</si>
  <si>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</si>
  <si>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</si>
  <si>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</si>
  <si>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</si>
  <si>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</si>
  <si>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</si>
  <si>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</si>
  <si>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</si>
  <si>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</si>
  <si>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</si>
  <si>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</si>
  <si>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</si>
  <si>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</si>
  <si>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</si>
  <si>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</si>
  <si>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</si>
  <si>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</si>
  <si>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</si>
  <si>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</si>
  <si>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</si>
  <si>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</si>
  <si>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</si>
  <si>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</si>
  <si>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</si>
  <si>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</si>
  <si>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</si>
  <si>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</si>
  <si>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</si>
  <si>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</si>
  <si>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</si>
  <si>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</si>
  <si>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</si>
  <si>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</si>
  <si>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</si>
  <si>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</si>
  <si>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</si>
  <si>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</si>
  <si>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</si>
  <si>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</si>
  <si>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</si>
  <si>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</si>
  <si>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</si>
  <si>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</si>
  <si>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</si>
  <si>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</si>
  <si>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</si>
  <si>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</si>
  <si>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</si>
  <si>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</si>
  <si>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</si>
  <si>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</si>
  <si>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</si>
  <si>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</si>
  <si>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</si>
  <si>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</si>
  <si>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</si>
  <si>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</si>
  <si>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</si>
  <si>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</si>
  <si>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</si>
  <si>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</si>
  <si>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</si>
  <si>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</si>
  <si>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</si>
  <si>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</si>
  <si>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</si>
  <si>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</si>
  <si>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</si>
  <si>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</si>
  <si>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</si>
  <si>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</si>
  <si>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</si>
  <si>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</si>
  <si>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</si>
  <si>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</si>
  <si>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</si>
  <si>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</si>
  <si>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</si>
  <si>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</si>
  <si>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</si>
  <si>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</si>
  <si>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</si>
  <si>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</si>
  <si>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</si>
  <si>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</si>
  <si>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</si>
  <si>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</si>
  <si>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</si>
  <si>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</si>
  <si>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</si>
  <si>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</si>
  <si>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</si>
  <si>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</si>
  <si>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</si>
  <si>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</si>
  <si>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</si>
  <si>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</si>
  <si>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</si>
  <si>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</si>
  <si>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</si>
  <si>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</si>
  <si>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</si>
  <si>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</si>
  <si>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</si>
  <si>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</si>
  <si>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</si>
  <si>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</si>
  <si>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</si>
  <si>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</si>
  <si>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</si>
  <si>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</si>
  <si>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</si>
  <si>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</si>
  <si>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</si>
  <si>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</si>
  <si>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</si>
  <si>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</si>
  <si>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</si>
  <si>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</si>
  <si>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</si>
  <si>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</si>
  <si>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</si>
  <si>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</si>
  <si>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</si>
  <si>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</si>
  <si>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</si>
  <si>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</si>
  <si>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</si>
  <si>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</si>
  <si>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</si>
  <si>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</si>
  <si>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</si>
  <si>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</si>
  <si>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</si>
  <si>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</si>
  <si>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</si>
  <si>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</si>
  <si>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</si>
  <si>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</si>
  <si>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</si>
  <si>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</si>
  <si>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</si>
  <si>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</si>
  <si>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</si>
  <si>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</si>
  <si>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</si>
  <si>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</si>
  <si>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</si>
  <si>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</si>
  <si>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</si>
  <si>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</si>
  <si>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</si>
  <si>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</si>
  <si>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</si>
  <si>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</si>
  <si>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</si>
  <si>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</si>
  <si>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</si>
  <si>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</si>
  <si>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</si>
  <si>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</si>
  <si>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</si>
  <si>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</si>
  <si>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</si>
  <si>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</si>
  <si>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</si>
  <si>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</si>
  <si>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</si>
  <si>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</si>
  <si>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</si>
  <si>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</si>
  <si>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</si>
  <si>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</si>
  <si>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</si>
  <si>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</si>
  <si>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</si>
  <si>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</si>
  <si>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</si>
  <si>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</si>
  <si>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</si>
  <si>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</si>
  <si>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</si>
  <si>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</si>
  <si>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</si>
  <si>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</si>
  <si>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</si>
  <si>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</si>
  <si>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</si>
  <si>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</si>
  <si>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</si>
  <si>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</si>
  <si>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</si>
  <si>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</si>
  <si>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</si>
  <si>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</si>
  <si>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</si>
  <si>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</si>
  <si>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</si>
  <si>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</si>
  <si>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</si>
  <si>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</si>
  <si>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</si>
  <si>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</si>
  <si>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</si>
  <si>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</si>
  <si>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</si>
  <si>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</si>
  <si>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</si>
  <si>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</si>
  <si>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</si>
  <si>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</si>
  <si>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</si>
  <si>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</si>
  <si>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</si>
  <si>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</si>
  <si>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</si>
  <si>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</si>
  <si>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</si>
  <si>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</si>
  <si>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</si>
  <si>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</si>
  <si>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</si>
  <si>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</si>
  <si>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</si>
  <si>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</si>
  <si>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</si>
  <si>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</si>
  <si>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</si>
  <si>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</si>
  <si>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</si>
  <si>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</si>
  <si>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</si>
  <si>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</si>
  <si>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</si>
  <si>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</si>
  <si>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</si>
  <si>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</si>
  <si>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</si>
  <si>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</si>
  <si>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</si>
  <si>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</si>
  <si>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</si>
  <si>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</si>
  <si>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</si>
  <si>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</si>
  <si>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</si>
  <si>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</si>
  <si>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</si>
  <si>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</si>
  <si>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</si>
  <si>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</si>
  <si>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</si>
  <si>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</si>
  <si>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</si>
  <si>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</si>
  <si>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</si>
  <si>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</si>
  <si>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</si>
  <si>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</si>
  <si>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</si>
  <si>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</si>
  <si>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</si>
  <si>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</si>
  <si>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</si>
  <si>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</si>
  <si>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</si>
  <si>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</si>
  <si>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</si>
  <si>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</si>
  <si>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</si>
  <si>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</si>
  <si>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</si>
  <si>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</si>
  <si>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</si>
  <si>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</si>
  <si>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</si>
  <si>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</si>
  <si>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</si>
  <si>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</si>
  <si>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</si>
  <si>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</si>
  <si>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</si>
  <si>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</si>
  <si>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</si>
  <si>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</si>
  <si>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</si>
  <si>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</si>
  <si>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</si>
  <si>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</si>
  <si>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</si>
  <si>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</si>
  <si>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</si>
  <si>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</si>
  <si>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</si>
  <si>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</si>
  <si>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</si>
  <si>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</si>
  <si>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</si>
  <si>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</si>
  <si>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</si>
  <si>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</si>
  <si>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</si>
  <si>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</si>
  <si>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</si>
  <si>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</si>
  <si>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</si>
  <si>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</si>
  <si>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</si>
  <si>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</si>
  <si>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</si>
  <si>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</si>
  <si>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</si>
  <si>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</si>
  <si>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</si>
  <si>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</si>
  <si>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</si>
  <si>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</si>
  <si>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</si>
  <si>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</si>
  <si>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</si>
  <si>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</si>
  <si>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</si>
  <si>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</si>
  <si>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</si>
  <si>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</si>
  <si>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</si>
  <si>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</si>
  <si>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</si>
  <si>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</si>
  <si>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</si>
  <si>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</si>
  <si>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</si>
  <si>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</si>
  <si>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</si>
  <si>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</si>
  <si>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</si>
  <si>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</si>
  <si>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</si>
  <si>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</si>
  <si>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</si>
  <si>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</si>
  <si>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</si>
  <si>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</si>
  <si>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</si>
  <si>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</si>
  <si>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</si>
  <si>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</si>
  <si>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</si>
  <si>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</si>
  <si>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</si>
  <si>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</si>
  <si>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</si>
  <si>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</si>
  <si>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</si>
  <si>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</si>
  <si>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</si>
  <si>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</si>
  <si>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</si>
  <si>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</si>
  <si>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</si>
  <si>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</si>
  <si>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</si>
  <si>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</si>
  <si>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</si>
  <si>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</si>
  <si>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</si>
  <si>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</si>
  <si>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</si>
  <si>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</si>
  <si>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</si>
  <si>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</si>
  <si>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</si>
  <si>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</si>
  <si>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</si>
  <si>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</si>
  <si>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</si>
  <si>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</si>
  <si>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</si>
  <si>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</si>
  <si>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</si>
  <si>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</si>
  <si>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</si>
  <si>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</si>
  <si>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</si>
  <si>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</si>
  <si>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</si>
  <si>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</si>
  <si>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</si>
  <si>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</si>
  <si>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</si>
  <si>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</si>
  <si>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</si>
  <si>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</si>
  <si>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</si>
  <si>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</si>
  <si>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</si>
  <si>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</si>
  <si>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</si>
  <si>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</si>
  <si>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</si>
  <si>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</si>
  <si>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</si>
  <si>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</si>
  <si>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</si>
  <si>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</si>
  <si>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</si>
  <si>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</si>
  <si>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</si>
  <si>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</si>
  <si>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</si>
  <si>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</si>
  <si>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</si>
  <si>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</si>
  <si>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</si>
  <si>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</si>
  <si>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</si>
  <si>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</si>
  <si>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</si>
  <si>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</si>
  <si>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</si>
  <si>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</si>
  <si>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</si>
  <si>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</si>
  <si>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</si>
  <si>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</si>
  <si>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</si>
  <si>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</si>
  <si>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</si>
  <si>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</si>
  <si>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</si>
  <si>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</si>
  <si>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</si>
  <si>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</si>
  <si>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</si>
  <si>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</si>
  <si>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</si>
  <si>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</si>
  <si>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</si>
  <si>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</si>
  <si>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</si>
  <si>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</si>
  <si>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</si>
  <si>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</si>
  <si>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</si>
  <si>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</si>
  <si>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</si>
  <si>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</si>
  <si>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</si>
  <si>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</si>
  <si>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</si>
  <si>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</si>
  <si>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</si>
  <si>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</si>
  <si>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</si>
  <si>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</si>
  <si>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</si>
  <si>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</si>
  <si>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</si>
  <si>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</si>
  <si>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</si>
  <si>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</si>
  <si>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</si>
  <si>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</si>
  <si>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</si>
  <si>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</si>
  <si>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</si>
  <si>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</si>
  <si>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</si>
  <si>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</si>
  <si>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</si>
  <si>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</si>
  <si>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</si>
  <si>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</si>
  <si>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</si>
  <si>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</si>
  <si>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</si>
  <si>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</si>
  <si>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</si>
  <si>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</si>
  <si>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</si>
  <si>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</si>
  <si>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</si>
  <si>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</si>
  <si>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</si>
  <si>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</si>
  <si>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</si>
  <si>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</si>
  <si>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</si>
  <si>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</si>
  <si>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</si>
  <si>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</si>
  <si>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</si>
  <si>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</si>
  <si>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</si>
  <si>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</si>
  <si>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</si>
  <si>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</si>
  <si>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</si>
  <si>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</si>
  <si>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</si>
  <si>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</si>
  <si>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</si>
  <si>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</si>
  <si>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</si>
  <si>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</si>
  <si>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</si>
  <si>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</si>
  <si>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</si>
  <si>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</si>
  <si>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</si>
  <si>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</si>
  <si>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</si>
  <si>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</si>
  <si>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</si>
  <si>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</si>
  <si>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</si>
  <si>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</si>
  <si>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</si>
  <si>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</si>
  <si>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</si>
  <si>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</si>
  <si>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</si>
  <si>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</si>
  <si>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</si>
  <si>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</si>
  <si>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</si>
  <si>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</si>
  <si>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</si>
  <si>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</si>
  <si>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</si>
  <si>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</si>
  <si>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</si>
  <si>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</si>
  <si>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</si>
  <si>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</si>
  <si>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</si>
  <si>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</si>
  <si>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</si>
  <si>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</si>
  <si>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</si>
  <si>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</si>
  <si>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</si>
  <si>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</si>
  <si>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</si>
  <si>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</si>
  <si>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</si>
  <si>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</si>
  <si>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</si>
  <si>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</si>
  <si>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</si>
  <si>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</si>
  <si>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</si>
  <si>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</si>
  <si>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</si>
  <si>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</si>
  <si>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</si>
  <si>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</si>
  <si>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</si>
  <si>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</si>
  <si>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</si>
  <si>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</si>
  <si>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</si>
  <si>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</si>
  <si>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</si>
  <si>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</si>
  <si>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</si>
  <si>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</si>
  <si>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</si>
  <si>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</si>
  <si>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</si>
  <si>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</si>
  <si>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</si>
  <si>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</si>
  <si>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</si>
  <si>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</si>
  <si>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</si>
  <si>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</si>
  <si>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</si>
  <si>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</si>
  <si>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</si>
  <si>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</si>
  <si>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</si>
  <si>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</si>
  <si>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</si>
  <si>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</si>
  <si>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</si>
  <si>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</si>
  <si>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</si>
  <si>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</si>
  <si>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</si>
  <si>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</si>
  <si>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</si>
  <si>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</si>
  <si>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</si>
  <si>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</si>
  <si>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</si>
  <si>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</si>
  <si>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</si>
  <si>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</si>
  <si>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</si>
  <si>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</si>
  <si>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</si>
  <si>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</si>
  <si>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</si>
  <si>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</si>
  <si>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</si>
  <si>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</si>
  <si>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</si>
  <si>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</si>
  <si>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</si>
  <si>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</si>
  <si>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</si>
  <si>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</si>
  <si>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</si>
  <si>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</si>
  <si>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</si>
  <si>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</si>
  <si>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</si>
  <si>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</si>
  <si>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</si>
  <si>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</si>
  <si>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</si>
  <si>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</si>
  <si>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</si>
  <si>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</si>
  <si>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</si>
  <si>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</si>
  <si>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</si>
  <si>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</si>
  <si>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</si>
  <si>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</si>
  <si>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</si>
  <si>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</si>
  <si>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</si>
  <si>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</si>
  <si>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</si>
  <si>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</si>
  <si>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</si>
  <si>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</si>
  <si>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</si>
  <si>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</si>
  <si>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</si>
  <si>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</si>
  <si>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</si>
  <si>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</si>
  <si>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</si>
  <si>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</si>
  <si>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</si>
  <si>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</si>
  <si>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</si>
  <si>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</si>
  <si>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</si>
  <si>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</si>
  <si>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</si>
  <si>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</si>
  <si>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</si>
  <si>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</si>
  <si>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</si>
  <si>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</si>
  <si>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</si>
  <si>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</si>
  <si>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</si>
  <si>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</si>
  <si>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</si>
  <si>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</si>
  <si>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</si>
  <si>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</si>
  <si>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</si>
  <si>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</si>
  <si>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</si>
  <si>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</si>
  <si>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</si>
  <si>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</si>
  <si>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</si>
  <si>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</si>
  <si>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</si>
  <si>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</si>
  <si>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</si>
  <si>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</si>
  <si>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</si>
  <si>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</si>
  <si>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</si>
  <si>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</si>
  <si>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</si>
  <si>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</si>
  <si>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</si>
  <si>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</si>
  <si>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</si>
  <si>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</si>
  <si>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</si>
  <si>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</si>
  <si>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</si>
  <si>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</si>
  <si>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</si>
  <si>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</si>
  <si>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</si>
  <si>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</si>
  <si>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</si>
  <si>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</si>
  <si>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</si>
  <si>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</si>
  <si>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</si>
  <si>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</si>
  <si>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</si>
  <si>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</si>
  <si>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</si>
  <si>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</si>
  <si>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</si>
  <si>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</si>
  <si>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</si>
  <si>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</si>
  <si>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</si>
  <si>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</si>
  <si>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</si>
  <si>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</si>
  <si>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</si>
  <si>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</si>
  <si>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</si>
  <si>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</si>
  <si>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</si>
  <si>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</si>
  <si>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</si>
  <si>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</si>
  <si>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</si>
  <si>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</si>
  <si>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</si>
  <si>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</si>
  <si>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</si>
  <si>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</si>
  <si>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</si>
  <si>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</si>
  <si>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</si>
  <si>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</si>
  <si>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</si>
  <si>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</si>
  <si>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</si>
  <si>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</si>
  <si>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</si>
  <si>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</si>
  <si>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</si>
  <si>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</si>
  <si>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</si>
  <si>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</si>
  <si>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</si>
  <si>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</si>
  <si>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</si>
  <si>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</si>
  <si>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</si>
  <si>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</si>
  <si>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</si>
  <si>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</si>
  <si>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</si>
  <si>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</si>
  <si>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</si>
  <si>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</si>
  <si>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</si>
  <si>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</si>
  <si>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</si>
  <si>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</si>
  <si>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</si>
  <si>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</si>
  <si>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</si>
  <si>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</si>
  <si>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</si>
  <si>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</si>
  <si>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</si>
  <si>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</si>
  <si>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</si>
  <si>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</si>
  <si>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</si>
  <si>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</si>
  <si>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</si>
  <si>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</si>
  <si>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</si>
  <si>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</si>
  <si>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</si>
  <si>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</si>
  <si>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</si>
  <si>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</si>
  <si>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</si>
  <si>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</si>
  <si>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</si>
  <si>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</si>
  <si>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</si>
  <si>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</si>
  <si>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</si>
  <si>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</si>
  <si>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</si>
  <si>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</si>
  <si>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</si>
  <si>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</si>
  <si>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</si>
  <si>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</si>
  <si>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</si>
  <si>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</si>
  <si>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</si>
  <si>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</si>
  <si>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</si>
  <si>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</si>
  <si>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</si>
  <si>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</si>
  <si>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</si>
  <si>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</si>
  <si>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</si>
  <si>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</si>
  <si>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</si>
  <si>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</si>
  <si>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</si>
  <si>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</si>
  <si>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</si>
  <si>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</si>
  <si>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</si>
  <si>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</si>
  <si>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</si>
  <si>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</si>
  <si>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</si>
  <si>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</si>
  <si>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</si>
  <si>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</si>
  <si>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</si>
  <si>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</si>
  <si>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</si>
  <si>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</si>
  <si>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</si>
  <si>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</si>
  <si>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</si>
  <si>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</si>
  <si>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</si>
  <si>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</si>
  <si>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</si>
  <si>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</si>
  <si>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</si>
  <si>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</si>
  <si>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</si>
  <si>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</si>
  <si>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</si>
  <si>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</si>
  <si>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</si>
  <si>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</si>
  <si>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</si>
  <si>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</si>
  <si>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</si>
  <si>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</si>
  <si>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</si>
  <si>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</si>
  <si>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</si>
  <si>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</si>
  <si>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</si>
  <si>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</si>
  <si>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</si>
  <si>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</si>
  <si>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</si>
  <si>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</si>
  <si>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</si>
  <si>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</si>
  <si>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</si>
  <si>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</si>
  <si>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</si>
  <si>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</si>
  <si>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</si>
  <si>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</si>
  <si>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</si>
  <si>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</si>
  <si>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</si>
  <si>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</si>
  <si>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</si>
  <si>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</si>
  <si>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</si>
  <si>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</si>
  <si>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</si>
  <si>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</si>
  <si>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</si>
  <si>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</si>
  <si>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</si>
  <si>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</si>
  <si>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</si>
  <si>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</si>
  <si>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</si>
  <si>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</si>
  <si>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</si>
  <si>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</si>
  <si>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</si>
  <si>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</si>
  <si>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</si>
  <si>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</si>
  <si>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</si>
  <si>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</si>
  <si>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</si>
  <si>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</si>
  <si>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</si>
  <si>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</si>
  <si>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</si>
  <si>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</si>
  <si>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</si>
  <si>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</si>
  <si>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</si>
  <si>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</si>
  <si>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</si>
  <si>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</si>
  <si>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</si>
  <si>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</si>
  <si>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</si>
  <si>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</si>
  <si>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</si>
  <si>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</si>
  <si>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</si>
  <si>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</si>
  <si>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</si>
  <si>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</si>
  <si>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</si>
  <si>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</si>
  <si>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</si>
  <si>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</si>
  <si>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</si>
  <si>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</si>
  <si>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</si>
  <si>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</si>
  <si>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</si>
  <si>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</si>
  <si>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</si>
  <si>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</si>
  <si>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</si>
  <si>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</si>
  <si>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</si>
  <si>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</si>
  <si>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</si>
  <si>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</si>
  <si>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</si>
  <si>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</si>
  <si>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</si>
  <si>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</si>
  <si>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</si>
  <si>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</si>
  <si>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</si>
  <si>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</si>
  <si>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</si>
  <si>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</si>
  <si>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</si>
  <si>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</si>
  <si>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</si>
  <si>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</si>
  <si>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</si>
  <si>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</si>
  <si>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</si>
  <si>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</si>
  <si>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</si>
  <si>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</si>
  <si>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</si>
  <si>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</si>
  <si>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</si>
  <si>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</si>
  <si>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</si>
  <si>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</si>
  <si>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</si>
  <si>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</si>
  <si>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</si>
  <si>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</si>
  <si>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</si>
  <si>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</si>
  <si>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</si>
  <si>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</si>
  <si>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</si>
  <si>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</si>
  <si>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</si>
  <si>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</si>
  <si>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</si>
  <si>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</si>
  <si>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</si>
  <si>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</si>
  <si>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</si>
  <si>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</si>
  <si>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</si>
  <si>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</si>
  <si>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</si>
  <si>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</si>
  <si>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</si>
  <si>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</si>
  <si>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</si>
  <si>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</si>
  <si>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</si>
  <si>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</si>
  <si>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</si>
  <si>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</si>
  <si>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</si>
  <si>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</si>
  <si>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</si>
  <si>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</si>
  <si>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</si>
  <si>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</si>
  <si>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</si>
  <si>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</si>
  <si>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</si>
  <si>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</si>
  <si>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</si>
  <si>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</si>
  <si>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</si>
  <si>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</si>
  <si>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</si>
  <si>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</si>
  <si>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</si>
  <si>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</si>
  <si>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</si>
  <si>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</si>
  <si>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</si>
  <si>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</si>
  <si>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</si>
  <si>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</si>
  <si>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</si>
  <si>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</si>
  <si>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</si>
  <si>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</si>
  <si>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</si>
  <si>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</si>
  <si>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</si>
  <si>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</si>
  <si>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</si>
  <si>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</si>
  <si>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</si>
  <si>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</si>
  <si>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</si>
  <si>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</si>
  <si>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</si>
  <si>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</si>
  <si>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</si>
  <si>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</si>
  <si>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</si>
  <si>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</si>
  <si>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</si>
  <si>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</si>
  <si>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</si>
  <si>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</si>
  <si>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</si>
  <si>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</si>
  <si>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</si>
  <si>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</si>
  <si>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</si>
  <si>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</si>
  <si>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</si>
  <si>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</si>
  <si>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</si>
  <si>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</si>
  <si>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</si>
  <si>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</si>
  <si>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</si>
  <si>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</si>
  <si>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</si>
  <si>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</si>
  <si>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</si>
  <si>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</si>
  <si>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</si>
  <si>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</si>
  <si>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</si>
  <si>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</si>
  <si>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</si>
  <si>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</si>
  <si>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</si>
  <si>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</si>
  <si>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</si>
  <si>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</si>
  <si>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</si>
  <si>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</si>
  <si>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</si>
  <si>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</si>
  <si>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</si>
  <si>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</si>
  <si>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</si>
  <si>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</si>
  <si>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</si>
  <si>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</si>
  <si>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</si>
  <si>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</si>
  <si>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</si>
  <si>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</si>
  <si>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</si>
  <si>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</si>
  <si>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</si>
  <si>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</si>
  <si>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</si>
  <si>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</si>
  <si>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</si>
  <si>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</si>
  <si>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</si>
  <si>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</si>
  <si>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</si>
  <si>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</si>
  <si>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</si>
  <si>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</si>
  <si>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</si>
  <si>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</si>
  <si>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</si>
  <si>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</si>
  <si>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</si>
  <si>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</si>
  <si>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</si>
  <si>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</si>
  <si>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</si>
  <si>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</si>
  <si>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</si>
  <si>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</si>
  <si>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</si>
  <si>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</si>
  <si>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</si>
  <si>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</si>
  <si>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</si>
  <si>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</si>
  <si>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</si>
  <si>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</si>
  <si>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</si>
  <si>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</si>
  <si>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</si>
  <si>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</si>
  <si>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</si>
  <si>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</si>
  <si>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</si>
  <si>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</si>
  <si>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</si>
  <si>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</si>
  <si>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</si>
  <si>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</si>
  <si>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</si>
  <si>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</si>
  <si>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</si>
  <si>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</si>
  <si>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</si>
  <si>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</si>
  <si>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</si>
  <si>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</si>
  <si>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</si>
  <si>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</si>
  <si>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</si>
  <si>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</si>
  <si>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</si>
  <si>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</si>
  <si>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</si>
  <si>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</si>
  <si>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</si>
  <si>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</si>
  <si>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</si>
  <si>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</si>
  <si>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</si>
  <si>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</si>
  <si>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</si>
  <si>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</si>
  <si>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</si>
  <si>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</si>
  <si>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</si>
  <si>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</si>
  <si>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</si>
  <si>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</si>
  <si>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</si>
  <si>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</si>
  <si>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</si>
  <si>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</si>
  <si>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</si>
  <si>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</si>
  <si>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</si>
  <si>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</si>
  <si>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</si>
  <si>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</si>
  <si>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</si>
  <si>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</si>
  <si>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</si>
  <si>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</si>
  <si>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</si>
  <si>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</si>
  <si>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</si>
  <si>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</si>
  <si>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</si>
  <si>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</si>
  <si>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</si>
  <si>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</si>
  <si>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</si>
  <si>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</si>
  <si>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</si>
  <si>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</si>
  <si>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</si>
  <si>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</si>
  <si>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</si>
  <si>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</si>
  <si>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</si>
  <si>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</si>
  <si>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</si>
  <si>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</si>
  <si>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</si>
  <si>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</si>
  <si>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</si>
  <si>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</si>
  <si>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</si>
  <si>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</si>
  <si>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</si>
  <si>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</si>
  <si>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</si>
  <si>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</si>
  <si>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</si>
  <si>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</si>
  <si>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</si>
  <si>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</si>
  <si>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</si>
  <si>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</si>
  <si>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</si>
  <si>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</si>
  <si>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</si>
  <si>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</si>
  <si>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</si>
  <si>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</si>
  <si>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</si>
  <si>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</si>
  <si>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</si>
  <si>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</si>
  <si>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</si>
  <si>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</si>
  <si>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</si>
  <si>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</si>
  <si>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</si>
  <si>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</si>
  <si>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</si>
  <si>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</si>
  <si>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</si>
  <si>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</si>
  <si>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</si>
  <si>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</si>
  <si>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</si>
  <si>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</si>
  <si>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</si>
  <si>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</si>
  <si>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</si>
  <si>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</si>
  <si>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</si>
  <si>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</si>
  <si>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</si>
  <si>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</si>
  <si>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</si>
  <si>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</si>
  <si>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</si>
  <si>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</si>
  <si>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</si>
  <si>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</si>
  <si>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</si>
  <si>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</si>
  <si>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</si>
  <si>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</si>
  <si>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</si>
  <si>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</si>
  <si>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</si>
  <si>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</si>
  <si>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</si>
  <si>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</si>
  <si>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</si>
  <si>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</si>
  <si>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</si>
  <si>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</si>
  <si>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</si>
  <si>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</si>
  <si>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</si>
  <si>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</si>
  <si>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</si>
  <si>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</si>
  <si>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</si>
  <si>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</si>
  <si>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</si>
  <si>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</si>
  <si>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</si>
  <si>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</si>
  <si>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</si>
  <si>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</si>
  <si>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</si>
  <si>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</si>
  <si>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</si>
  <si>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</si>
  <si>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</si>
  <si>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</si>
  <si>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</si>
  <si>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</si>
  <si>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</si>
  <si>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</si>
  <si>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</si>
  <si>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</si>
  <si>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</si>
  <si>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</si>
  <si>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</si>
  <si>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</si>
  <si>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</si>
  <si>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</si>
  <si>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</si>
  <si>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</si>
  <si>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</si>
  <si>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</si>
  <si>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</si>
  <si>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</si>
  <si>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</si>
  <si>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</si>
  <si>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</si>
  <si>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</si>
  <si>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</si>
  <si>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</si>
  <si>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</si>
  <si>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</si>
  <si>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</si>
  <si>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</si>
  <si>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</si>
  <si>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</si>
  <si>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</si>
  <si>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</si>
  <si>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</si>
  <si>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</si>
  <si>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</si>
  <si>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</si>
  <si>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</si>
  <si>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</si>
  <si>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</si>
  <si>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</si>
  <si>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</si>
  <si>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</si>
  <si>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</si>
  <si>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</si>
  <si>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</si>
  <si>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</si>
  <si>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</si>
  <si>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</si>
  <si>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</si>
  <si>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</si>
  <si>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</si>
  <si>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</si>
  <si>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</si>
  <si>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</si>
  <si>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</si>
  <si>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</si>
  <si>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</si>
  <si>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</si>
  <si>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</si>
  <si>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</si>
  <si>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</si>
  <si>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</si>
  <si>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</si>
  <si>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</si>
  <si>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</si>
  <si>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</si>
  <si>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</si>
  <si>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</si>
  <si>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</si>
  <si>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</si>
  <si>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</si>
  <si>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</si>
  <si>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</si>
  <si>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</si>
  <si>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</si>
  <si>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</si>
  <si>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</si>
  <si>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</si>
  <si>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</si>
  <si>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</si>
  <si>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</si>
  <si>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</si>
  <si>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</si>
  <si>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</si>
  <si>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</si>
  <si>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</si>
  <si>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</si>
  <si>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</si>
  <si>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</si>
  <si>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</si>
  <si>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</si>
  <si>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</si>
  <si>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</si>
  <si>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</si>
  <si>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</si>
  <si>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</si>
  <si>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</si>
  <si>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</si>
  <si>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</si>
  <si>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</si>
  <si>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</si>
  <si>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</si>
  <si>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</si>
  <si>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</si>
  <si>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</si>
  <si>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</si>
  <si>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</si>
  <si>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</si>
  <si>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</si>
  <si>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</si>
  <si>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</si>
  <si>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</si>
  <si>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</si>
  <si>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</si>
  <si>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</si>
  <si>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</si>
  <si>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</si>
  <si>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</si>
  <si>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</si>
  <si>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</si>
  <si>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</si>
  <si>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</si>
  <si>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</si>
  <si>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</si>
  <si>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</si>
  <si>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</si>
  <si>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</si>
  <si>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</si>
  <si>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</si>
  <si>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</si>
  <si>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</si>
  <si>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</si>
  <si>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</si>
  <si>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</si>
  <si>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</si>
  <si>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</si>
  <si>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</si>
  <si>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</si>
  <si>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</si>
  <si>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</si>
  <si>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</si>
  <si>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</si>
  <si>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</si>
  <si>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</si>
  <si>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</si>
  <si>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</si>
  <si>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</si>
  <si>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</si>
  <si>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</si>
  <si>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</si>
  <si>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</si>
  <si>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</si>
  <si>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</si>
  <si>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</si>
  <si>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</si>
  <si>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</si>
  <si>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</si>
  <si>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</si>
  <si>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</si>
  <si>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</si>
  <si>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</si>
  <si>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</si>
  <si>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</si>
  <si>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</si>
  <si>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</si>
  <si>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</si>
  <si>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</si>
  <si>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</si>
  <si>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</si>
  <si>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</si>
  <si>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</si>
  <si>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</si>
  <si>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</si>
  <si>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</si>
  <si>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</si>
  <si>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</si>
  <si>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</si>
  <si>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</si>
  <si>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</si>
  <si>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</si>
  <si>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</si>
  <si>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</si>
  <si>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</si>
  <si>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</si>
  <si>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</si>
  <si>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</si>
  <si>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</si>
  <si>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</si>
  <si>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</si>
  <si>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</si>
  <si>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</si>
  <si>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</si>
  <si>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</si>
  <si>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</si>
  <si>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</si>
  <si>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</si>
  <si>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</si>
  <si>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</si>
  <si>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</si>
  <si>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</si>
  <si>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</si>
  <si>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</si>
  <si>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</si>
  <si>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</si>
  <si>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</si>
  <si>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</si>
  <si>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</si>
  <si>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</si>
  <si>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</si>
  <si>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</si>
  <si>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</si>
  <si>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</si>
  <si>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</si>
  <si>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</si>
  <si>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</si>
  <si>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</si>
  <si>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</si>
  <si>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</si>
  <si>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</si>
  <si>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</si>
  <si>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</si>
  <si>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</si>
  <si>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</si>
  <si>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</si>
  <si>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</si>
  <si>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</si>
  <si>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</si>
  <si>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</si>
  <si>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</si>
  <si>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</si>
  <si>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</si>
  <si>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</si>
  <si>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</si>
  <si>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</si>
  <si>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</si>
  <si>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</si>
  <si>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</si>
  <si>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</si>
  <si>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</si>
  <si>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</si>
  <si>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</si>
  <si>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</si>
  <si>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</si>
  <si>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</si>
  <si>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</si>
  <si>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</si>
  <si>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</si>
  <si>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</si>
  <si>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</si>
  <si>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</si>
  <si>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</si>
  <si>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</si>
  <si>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</si>
  <si>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</si>
  <si>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</si>
  <si>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</si>
  <si>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</si>
  <si>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</si>
  <si>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</si>
  <si>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</si>
  <si>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</si>
  <si>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</si>
  <si>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</si>
  <si>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</si>
  <si>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</si>
  <si>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</si>
  <si>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</si>
  <si>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</si>
  <si>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</si>
  <si>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</si>
  <si>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</si>
  <si>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</si>
  <si>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</si>
  <si>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</si>
  <si>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</si>
  <si>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</si>
  <si>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</si>
  <si>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</si>
  <si>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</si>
  <si>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</si>
  <si>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</si>
  <si>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</si>
  <si>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</si>
  <si>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</si>
  <si>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</si>
  <si>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</si>
  <si>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</si>
  <si>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</si>
  <si>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</si>
  <si>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</si>
  <si>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</si>
  <si>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</si>
  <si>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</si>
  <si>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</si>
  <si>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</si>
  <si>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</si>
  <si>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</si>
  <si>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</si>
  <si>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</si>
  <si>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</si>
  <si>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</si>
  <si>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</si>
  <si>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</si>
  <si>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</si>
  <si>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</si>
  <si>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</si>
  <si>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</si>
  <si>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</si>
  <si>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</si>
  <si>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</si>
  <si>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</si>
  <si>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</si>
  <si>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</si>
  <si>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</si>
  <si>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</si>
  <si>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</si>
  <si>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</si>
  <si>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</si>
  <si>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</si>
  <si>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</si>
  <si>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</si>
  <si>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</si>
  <si>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</si>
  <si>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</si>
  <si>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</si>
  <si>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</si>
  <si>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</si>
  <si>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</si>
  <si>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</si>
  <si>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</si>
  <si>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</si>
  <si>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</si>
  <si>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</si>
  <si>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</si>
  <si>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</si>
  <si>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</si>
  <si>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</si>
  <si>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</si>
  <si>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</si>
  <si>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</si>
  <si>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</si>
  <si>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</si>
  <si>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</si>
  <si>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</si>
  <si>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</si>
  <si>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</si>
  <si>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</si>
  <si>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</si>
  <si>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</si>
  <si>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</si>
  <si>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</si>
  <si>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</si>
  <si>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</si>
  <si>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</si>
  <si>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</si>
  <si>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</si>
  <si>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</si>
  <si>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</si>
  <si>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</si>
  <si>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</si>
  <si>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</si>
  <si>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</si>
  <si>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</si>
  <si>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</si>
  <si>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</si>
  <si>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</si>
  <si>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</si>
  <si>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</si>
  <si>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</si>
  <si>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</si>
  <si>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</si>
  <si>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</si>
  <si>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</si>
  <si>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</si>
  <si>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</si>
  <si>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</si>
  <si>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</si>
  <si>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</si>
  <si>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</si>
  <si>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</si>
  <si>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</si>
  <si>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</si>
  <si>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</si>
  <si>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</si>
  <si>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</si>
  <si>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</si>
  <si>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</si>
  <si>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</si>
  <si>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</si>
  <si>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</si>
  <si>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</si>
  <si>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</si>
  <si>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</si>
  <si>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</si>
  <si>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</si>
  <si>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</si>
  <si>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</si>
  <si>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</si>
  <si>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</si>
  <si>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</si>
  <si>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</si>
  <si>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</si>
  <si>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</si>
  <si>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</si>
  <si>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</si>
  <si>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</si>
  <si>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</si>
  <si>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</si>
  <si>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</si>
  <si>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</si>
  <si>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</si>
  <si>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</si>
  <si>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</si>
  <si>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</si>
  <si>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</si>
  <si>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</si>
  <si>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</si>
  <si>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</si>
  <si>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</si>
  <si>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</si>
  <si>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</si>
  <si>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</si>
  <si>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</si>
  <si>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</si>
  <si>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</si>
  <si>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</si>
  <si>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</si>
  <si>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</si>
  <si>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</si>
  <si>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</si>
  <si>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</si>
  <si>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</si>
  <si>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</si>
  <si>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</si>
  <si>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</si>
  <si>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</si>
  <si>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</si>
  <si>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</si>
  <si>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</si>
  <si>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</si>
  <si>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</si>
  <si>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</si>
  <si>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</si>
  <si>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</si>
  <si>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</si>
  <si>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</si>
  <si>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</si>
  <si>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</si>
  <si>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</si>
  <si>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</si>
  <si>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</si>
  <si>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</si>
  <si>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</si>
  <si>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</si>
  <si>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</si>
  <si>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</si>
  <si>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</si>
  <si>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</si>
  <si>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</si>
  <si>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</si>
  <si>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</si>
  <si>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</si>
  <si>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</si>
  <si>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</si>
  <si>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</si>
  <si>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</si>
  <si>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</si>
  <si>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</si>
  <si>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</si>
  <si>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</si>
  <si>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</si>
  <si>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</si>
  <si>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</si>
  <si>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</si>
  <si>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</si>
  <si>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</si>
  <si>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</si>
  <si>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</si>
  <si>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</si>
  <si>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</si>
  <si>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</si>
  <si>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</si>
  <si>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</si>
  <si>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</si>
  <si>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</si>
  <si>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</si>
  <si>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</si>
  <si>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</si>
  <si>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</si>
  <si>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</si>
  <si>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</si>
  <si>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</si>
  <si>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</si>
  <si>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</si>
  <si>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</si>
  <si>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</si>
  <si>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</si>
  <si>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</si>
  <si>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</si>
  <si>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</si>
  <si>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</si>
  <si>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</si>
  <si>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</si>
  <si>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</si>
  <si>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</si>
  <si>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</si>
  <si>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</si>
  <si>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</si>
  <si>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</si>
  <si>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</si>
  <si>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</si>
  <si>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</si>
  <si>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</si>
  <si>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</si>
  <si>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</si>
  <si>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</si>
  <si>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</si>
  <si>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</si>
  <si>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</si>
  <si>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</si>
  <si>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</si>
  <si>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</si>
  <si>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</si>
  <si>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</si>
  <si>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</si>
  <si>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</si>
  <si>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</si>
  <si>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</si>
  <si>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</si>
  <si>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</si>
  <si>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</si>
  <si>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</si>
  <si>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</si>
  <si>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</si>
  <si>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</si>
  <si>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</si>
  <si>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</si>
  <si>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</si>
  <si>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</si>
  <si>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</si>
  <si>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</si>
  <si>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</si>
  <si>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</si>
  <si>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</si>
  <si>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</si>
  <si>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</si>
  <si>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</si>
  <si>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</si>
  <si>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</si>
  <si>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</si>
  <si>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</si>
  <si>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</si>
  <si>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</si>
  <si>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</si>
  <si>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</si>
  <si>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</si>
  <si>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</si>
  <si>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</si>
  <si>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</si>
  <si>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</si>
  <si>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</si>
  <si>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</si>
  <si>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</si>
  <si>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</si>
  <si>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</si>
  <si>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</si>
  <si>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</si>
  <si>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</si>
  <si>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</si>
  <si>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</si>
  <si>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</si>
  <si>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</si>
  <si>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</si>
  <si>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</si>
  <si>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</si>
  <si>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</si>
  <si>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</si>
  <si>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</si>
  <si>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</si>
  <si>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</si>
  <si>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</si>
  <si>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</si>
  <si>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</si>
  <si>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</si>
  <si>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</si>
  <si>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</si>
  <si>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</si>
  <si>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</si>
  <si>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</si>
  <si>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</si>
  <si>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</si>
  <si>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</si>
  <si>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</si>
  <si>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</si>
  <si>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</si>
  <si>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</si>
  <si>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</si>
  <si>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</si>
  <si>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</si>
  <si>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</si>
  <si>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</si>
  <si>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</si>
  <si>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</si>
  <si>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</si>
  <si>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</si>
  <si>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</si>
  <si>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</si>
  <si>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</si>
  <si>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</si>
  <si>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</si>
  <si>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</si>
  <si>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</si>
  <si>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</si>
  <si>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</si>
  <si>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</si>
  <si>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</si>
  <si>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</si>
  <si>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</si>
  <si>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</si>
  <si>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</si>
  <si>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</si>
  <si>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</si>
  <si>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</si>
  <si>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</si>
  <si>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</si>
  <si>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</si>
  <si>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</si>
  <si>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</si>
  <si>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</si>
  <si>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</si>
  <si>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</si>
  <si>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</si>
  <si>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</si>
  <si>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</si>
  <si>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</si>
  <si>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</si>
  <si>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</si>
  <si>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</si>
  <si>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</si>
  <si>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</si>
  <si>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</si>
  <si>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</si>
  <si>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</si>
  <si>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</si>
  <si>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</si>
  <si>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</si>
  <si>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</si>
  <si>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</si>
  <si>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</si>
  <si>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</si>
  <si>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</si>
  <si>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</si>
  <si>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</si>
  <si>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</si>
  <si>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</si>
  <si>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</si>
  <si>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</si>
  <si>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</si>
  <si>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</si>
  <si>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</si>
  <si>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</si>
  <si>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</si>
  <si>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</si>
  <si>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</si>
  <si>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</si>
  <si>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</si>
  <si>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</si>
  <si>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</si>
  <si>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</si>
  <si>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</si>
  <si>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</si>
  <si>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</si>
  <si>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</si>
  <si>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</si>
  <si>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</si>
  <si>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</si>
  <si>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</si>
  <si>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</si>
  <si>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</si>
  <si>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</si>
  <si>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</si>
  <si>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</si>
  <si>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</si>
  <si>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</si>
  <si>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</si>
  <si>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</si>
  <si>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</si>
  <si>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</si>
  <si>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</si>
  <si>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</si>
  <si>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</si>
  <si>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</si>
  <si>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</si>
  <si>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</si>
  <si>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</si>
  <si>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</si>
  <si>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</si>
  <si>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</si>
  <si>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</si>
  <si>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</si>
  <si>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</si>
  <si>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</si>
  <si>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</si>
  <si>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</si>
  <si>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</si>
  <si>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</si>
  <si>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</si>
  <si>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</si>
  <si>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</si>
  <si>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</si>
  <si>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</si>
  <si>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</si>
  <si>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</si>
  <si>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</si>
  <si>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</si>
  <si>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</si>
  <si>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</si>
  <si>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</si>
  <si>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</si>
  <si>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</si>
  <si>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</si>
  <si>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</si>
  <si>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</si>
  <si>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</si>
  <si>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</si>
  <si>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</si>
  <si>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</si>
  <si>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</si>
  <si>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</si>
  <si>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</si>
  <si>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</si>
  <si>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</si>
  <si>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</si>
  <si>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</si>
  <si>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</si>
  <si>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</si>
  <si>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</si>
  <si>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</si>
  <si>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</si>
  <si>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</si>
  <si>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</si>
  <si>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</si>
  <si>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</si>
  <si>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</si>
  <si>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</si>
  <si>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</si>
  <si>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</si>
  <si>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</si>
  <si>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</si>
  <si>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</si>
  <si>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</si>
  <si>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</si>
  <si>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</si>
  <si>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</si>
  <si>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</si>
  <si>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</si>
  <si>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</si>
  <si>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</si>
  <si>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</si>
  <si>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</si>
  <si>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</si>
  <si>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</si>
  <si>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</si>
  <si>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</si>
  <si>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</si>
  <si>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</si>
  <si>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</si>
  <si>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</si>
  <si>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</si>
  <si>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</si>
  <si>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</si>
  <si>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</si>
  <si>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</si>
  <si>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</si>
  <si>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</si>
  <si>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</si>
  <si>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</si>
  <si>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</si>
  <si>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</si>
  <si>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</si>
  <si>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</si>
  <si>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</si>
  <si>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</si>
  <si>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</si>
  <si>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</si>
  <si>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</si>
  <si>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</si>
  <si>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</si>
  <si>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</si>
  <si>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</si>
  <si>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</si>
  <si>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</si>
  <si>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</si>
  <si>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</si>
  <si>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</si>
  <si>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</si>
  <si>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</si>
  <si>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</si>
  <si>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</si>
  <si>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</si>
  <si>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</si>
  <si>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</si>
  <si>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</si>
  <si>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</si>
  <si>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</si>
  <si>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</si>
  <si>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</si>
  <si>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</si>
  <si>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</si>
  <si>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</si>
  <si>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</si>
  <si>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</si>
  <si>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</si>
  <si>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</si>
  <si>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</si>
  <si>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</si>
  <si>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</si>
  <si>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</si>
  <si>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</si>
  <si>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</si>
  <si>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</si>
  <si>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</si>
  <si>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</si>
  <si>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</si>
  <si>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</si>
  <si>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</si>
  <si>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</si>
  <si>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</si>
  <si>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</si>
  <si>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</si>
  <si>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</si>
  <si>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</si>
  <si>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</si>
  <si>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</si>
  <si>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</si>
  <si>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</si>
  <si>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</si>
  <si>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</si>
  <si>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</si>
  <si>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</si>
  <si>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</si>
  <si>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</si>
  <si>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</si>
  <si>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</si>
  <si>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</si>
  <si>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</si>
  <si>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</si>
  <si>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</si>
  <si>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</si>
  <si>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</si>
  <si>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</si>
  <si>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</si>
  <si>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</si>
  <si>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</si>
  <si>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</si>
  <si>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</si>
  <si>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</si>
  <si>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</si>
  <si>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</si>
  <si>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</si>
  <si>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</si>
  <si>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</si>
  <si>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</si>
  <si>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</si>
  <si>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</si>
  <si>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</si>
  <si>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</si>
  <si>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</si>
  <si>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</si>
  <si>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</si>
  <si>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</si>
  <si>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</si>
  <si>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</si>
  <si>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</si>
  <si>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</si>
  <si>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</si>
  <si>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</si>
  <si>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</si>
  <si>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</si>
  <si>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</si>
  <si>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</si>
  <si>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</si>
  <si>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</si>
  <si>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</si>
  <si>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</si>
  <si>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</si>
  <si>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</si>
  <si>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</si>
  <si>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</si>
  <si>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</si>
  <si>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</si>
  <si>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</si>
  <si>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</si>
  <si>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</si>
  <si>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</si>
  <si>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</si>
  <si>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</si>
  <si>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</si>
  <si>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</si>
  <si>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</si>
  <si>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</si>
  <si>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</si>
  <si>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</si>
  <si>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</si>
  <si>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</si>
  <si>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</si>
  <si>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</si>
  <si>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</si>
  <si>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</si>
  <si>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</si>
  <si>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</si>
  <si>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</si>
  <si>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</si>
  <si>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</si>
  <si>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</si>
  <si>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</si>
  <si>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</si>
  <si>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</si>
  <si>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</si>
  <si>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</si>
  <si>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</si>
  <si>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</si>
  <si>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</si>
  <si>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</si>
  <si>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</si>
  <si>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</si>
  <si>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</si>
  <si>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</si>
  <si>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</si>
  <si>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</si>
  <si>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</si>
  <si>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</si>
  <si>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</si>
  <si>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</si>
  <si>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</si>
  <si>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</si>
  <si>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</si>
  <si>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</si>
  <si>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</si>
  <si>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</si>
  <si>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</si>
  <si>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</si>
  <si>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</si>
  <si>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</si>
  <si>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</si>
  <si>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</si>
  <si>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</si>
  <si>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</si>
  <si>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</si>
  <si>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</si>
  <si>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</si>
  <si>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</si>
  <si>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</si>
  <si>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</si>
  <si>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</si>
  <si>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</si>
  <si>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</si>
  <si>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</si>
  <si>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</si>
  <si>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</si>
  <si>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</si>
  <si>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</si>
  <si>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</si>
  <si>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</si>
  <si>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</si>
  <si>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</si>
  <si>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</si>
  <si>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</si>
  <si>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</si>
  <si>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</si>
  <si>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</si>
  <si>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</si>
  <si>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</si>
  <si>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</si>
  <si>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</si>
  <si>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</si>
  <si>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</si>
  <si>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</si>
  <si>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</si>
  <si>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</si>
  <si>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</si>
  <si>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</si>
  <si>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</si>
  <si>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</si>
  <si>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</si>
  <si>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</si>
  <si>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</si>
  <si>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</si>
  <si>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</si>
  <si>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</si>
  <si>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</si>
  <si>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</si>
  <si>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</si>
  <si>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</si>
  <si>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</si>
  <si>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</si>
  <si>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</si>
  <si>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</si>
  <si>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</si>
  <si>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</si>
  <si>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</si>
  <si>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</si>
  <si>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</si>
  <si>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</si>
  <si>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</si>
  <si>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</si>
  <si>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</si>
  <si>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</si>
  <si>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</si>
  <si>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</si>
  <si>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</si>
  <si>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</si>
  <si>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</si>
  <si>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</si>
  <si>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</si>
  <si>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</si>
  <si>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</si>
  <si>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</si>
  <si>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</si>
  <si>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</si>
  <si>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</si>
  <si>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</si>
  <si>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</si>
  <si>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</si>
  <si>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</si>
  <si>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</si>
  <si>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</si>
  <si>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</si>
  <si>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</si>
  <si>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</si>
  <si>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</si>
  <si>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</si>
  <si>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</si>
  <si>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</si>
  <si>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</si>
  <si>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</si>
  <si>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</si>
  <si>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</si>
  <si>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</si>
  <si>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</si>
  <si>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</si>
  <si>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</si>
  <si>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</si>
  <si>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</si>
  <si>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</si>
  <si>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</si>
  <si>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</si>
  <si>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</si>
  <si>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</si>
  <si>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</si>
  <si>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</si>
  <si>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</si>
  <si>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</si>
  <si>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</si>
  <si>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</si>
  <si>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</si>
  <si>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</si>
  <si>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</si>
  <si>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</si>
  <si>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</si>
  <si>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</si>
  <si>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</si>
  <si>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</si>
  <si>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</si>
  <si>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</si>
  <si>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</si>
  <si>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</si>
  <si>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</si>
  <si>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</si>
  <si>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</si>
  <si>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</si>
  <si>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</si>
  <si>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</si>
  <si>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</si>
  <si>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</si>
  <si>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</si>
  <si>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</si>
  <si>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</si>
  <si>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</si>
  <si>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</si>
  <si>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</si>
  <si>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</si>
  <si>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</si>
  <si>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</si>
  <si>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</si>
  <si>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</si>
  <si>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</si>
  <si>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</si>
  <si>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</si>
  <si>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</si>
  <si>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</si>
  <si>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</si>
  <si>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</si>
  <si>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</si>
  <si>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</si>
  <si>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</si>
  <si>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</si>
  <si>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</si>
  <si>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</si>
  <si>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</si>
  <si>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</si>
  <si>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</si>
  <si>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</si>
  <si>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</si>
  <si>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</si>
  <si>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</si>
  <si>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</si>
  <si>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</si>
  <si>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</si>
  <si>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</si>
  <si>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</si>
  <si>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</si>
  <si>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</si>
  <si>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</si>
  <si>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</si>
  <si>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</si>
  <si>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</si>
  <si>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</si>
  <si>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</si>
  <si>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</si>
  <si>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</si>
  <si>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</si>
  <si>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</si>
  <si>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</si>
  <si>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</si>
  <si>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</si>
  <si>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</si>
  <si>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</si>
  <si>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</si>
  <si>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</si>
  <si>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</si>
  <si>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</si>
  <si>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</si>
  <si>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</si>
  <si>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</si>
  <si>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</si>
  <si>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</si>
  <si>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</si>
  <si>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</si>
  <si>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</si>
  <si>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</si>
  <si>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</si>
  <si>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</si>
  <si>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</si>
  <si>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</si>
  <si>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</si>
  <si>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</si>
  <si>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</si>
  <si>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</si>
  <si>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</si>
  <si>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</si>
  <si>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</si>
  <si>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</si>
  <si>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</si>
  <si>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</si>
  <si>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</si>
  <si>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</si>
  <si>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</si>
  <si>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</si>
  <si>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</si>
  <si>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</si>
  <si>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</si>
  <si>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</si>
  <si>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</si>
  <si>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</si>
  <si>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</si>
  <si>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</si>
  <si>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</si>
  <si>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</si>
  <si>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</si>
  <si>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</si>
  <si>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</si>
  <si>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</si>
  <si>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</si>
  <si>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</si>
  <si>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</si>
  <si>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</si>
  <si>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</si>
  <si>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</si>
  <si>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</si>
  <si>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</si>
  <si>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</si>
  <si>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</si>
  <si>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</si>
  <si>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</si>
  <si>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</si>
  <si>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</si>
  <si>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</si>
  <si>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</si>
  <si>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</si>
  <si>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</si>
  <si>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</si>
  <si>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</si>
  <si>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</si>
  <si>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</si>
  <si>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</si>
  <si>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</si>
  <si>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</si>
  <si>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</si>
  <si>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</si>
  <si>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</si>
  <si>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</si>
  <si>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</si>
  <si>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</si>
  <si>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</si>
  <si>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</si>
  <si>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</si>
  <si>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</si>
  <si>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</si>
  <si>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</si>
  <si>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</si>
  <si>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</si>
  <si>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</si>
  <si>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</si>
  <si>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</si>
  <si>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</si>
  <si>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</si>
  <si>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</si>
  <si>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</si>
  <si>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</si>
  <si>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</si>
  <si>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</si>
  <si>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</si>
  <si>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</si>
  <si>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</si>
  <si>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</si>
  <si>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</si>
  <si>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</si>
  <si>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</si>
  <si>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</si>
  <si>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</si>
  <si>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</si>
  <si>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</si>
  <si>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</si>
  <si>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</si>
  <si>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</si>
  <si>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</si>
  <si>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</si>
  <si>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</si>
  <si>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</si>
  <si>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</si>
  <si>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</si>
  <si>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</si>
  <si>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</si>
  <si>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</si>
  <si>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</si>
  <si>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</si>
  <si>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</si>
  <si>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</si>
  <si>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</si>
  <si>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</si>
  <si>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</si>
  <si>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</si>
  <si>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</si>
  <si>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</si>
  <si>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</si>
  <si>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</si>
  <si>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</si>
  <si>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</si>
  <si>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</si>
  <si>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</si>
  <si>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</si>
  <si>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</si>
  <si>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</si>
  <si>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</si>
  <si>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</si>
  <si>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</si>
  <si>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</si>
  <si>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</si>
  <si>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</si>
  <si>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</si>
  <si>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</si>
  <si>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</si>
  <si>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</si>
  <si>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</si>
  <si>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</si>
  <si>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</si>
  <si>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</si>
  <si>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</si>
  <si>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</si>
  <si>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</si>
  <si>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</si>
  <si>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</si>
  <si>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</si>
  <si>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</si>
  <si>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</si>
  <si>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</si>
  <si>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</si>
  <si>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</si>
  <si>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</si>
  <si>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</si>
  <si>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</si>
  <si>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</si>
  <si>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</si>
  <si>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</si>
  <si>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</si>
  <si>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</si>
  <si>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</si>
  <si>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</si>
  <si>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</si>
  <si>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</si>
  <si>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</si>
  <si>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</si>
  <si>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</si>
  <si>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</si>
  <si>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</si>
  <si>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</si>
  <si>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</si>
  <si>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</si>
  <si>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</si>
  <si>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</si>
  <si>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</si>
  <si>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</si>
  <si>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</si>
  <si>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</si>
  <si>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</si>
  <si>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</si>
  <si>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</si>
  <si>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</si>
  <si>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</si>
  <si>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</si>
  <si>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</si>
  <si>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</si>
  <si>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</si>
  <si>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</si>
  <si>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</si>
  <si>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</si>
  <si>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</si>
  <si>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</si>
  <si>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</si>
  <si>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</si>
  <si>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</si>
  <si>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</si>
  <si>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</si>
  <si>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</si>
  <si>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</si>
  <si>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</si>
  <si>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</si>
  <si>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</si>
  <si>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</si>
  <si>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</si>
  <si>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</si>
  <si>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</si>
  <si>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</si>
  <si>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</si>
  <si>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</si>
  <si>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</si>
  <si>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</si>
  <si>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</si>
  <si>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</si>
  <si>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</si>
  <si>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</si>
  <si>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</si>
  <si>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</si>
  <si>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</si>
  <si>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</si>
  <si>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</si>
  <si>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</si>
  <si>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</si>
  <si>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</si>
  <si>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</si>
  <si>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</si>
  <si>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</si>
  <si>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</si>
  <si>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</si>
  <si>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</si>
  <si>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</si>
  <si>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</si>
  <si>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</si>
  <si>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</si>
  <si>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</si>
  <si>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</si>
  <si>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</si>
  <si>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</si>
  <si>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</si>
  <si>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</si>
  <si>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</si>
  <si>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</si>
  <si>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</si>
  <si>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</si>
  <si>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</si>
  <si>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</si>
  <si>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</si>
  <si>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</si>
  <si>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</si>
  <si>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</si>
  <si>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</si>
  <si>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</si>
  <si>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</si>
  <si>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</si>
  <si>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</si>
  <si>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</si>
  <si>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</si>
  <si>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</si>
  <si>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</si>
  <si>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</si>
  <si>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</si>
  <si>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</si>
  <si>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</si>
  <si>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</si>
  <si>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</si>
  <si>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</si>
  <si>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</si>
  <si>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</si>
  <si>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</si>
  <si>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</si>
  <si>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</si>
  <si>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</si>
  <si>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</si>
  <si>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</si>
  <si>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</si>
  <si>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</si>
  <si>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</si>
  <si>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</si>
  <si>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</si>
  <si>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</si>
  <si>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</si>
  <si>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</si>
  <si>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</si>
  <si>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</si>
  <si>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</si>
  <si>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</si>
  <si>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</si>
  <si>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</si>
  <si>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</si>
  <si>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</si>
  <si>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</si>
  <si>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</si>
  <si>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</si>
  <si>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</si>
  <si>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</si>
  <si>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</si>
  <si>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</si>
  <si>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</si>
  <si>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</si>
  <si>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</si>
  <si>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</si>
  <si>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</si>
  <si>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</si>
  <si>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</si>
  <si>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</si>
  <si>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</si>
  <si>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</si>
  <si>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</si>
  <si>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</si>
  <si>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</si>
  <si>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</si>
  <si>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</si>
  <si>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</si>
  <si>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</si>
  <si>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</si>
  <si>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</si>
  <si>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</si>
  <si>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</si>
  <si>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</si>
  <si>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</si>
  <si>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</si>
  <si>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</si>
  <si>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</si>
  <si>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</si>
  <si>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</si>
  <si>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</si>
  <si>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</si>
  <si>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</si>
  <si>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</si>
  <si>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</si>
  <si>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</si>
  <si>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</si>
  <si>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</si>
  <si>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</si>
  <si>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</si>
  <si>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</si>
  <si>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</si>
  <si>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</si>
  <si>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</si>
  <si>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</si>
  <si>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</si>
  <si>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</si>
  <si>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</si>
  <si>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</si>
  <si>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</si>
  <si>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</si>
  <si>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</si>
  <si>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</si>
  <si>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</si>
  <si>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</si>
  <si>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</si>
  <si>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</si>
  <si>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</si>
  <si>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</si>
  <si>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</si>
  <si>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</si>
  <si>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</si>
  <si>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</si>
  <si>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</si>
  <si>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</si>
  <si>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</si>
  <si>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</si>
  <si>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</si>
  <si>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</si>
  <si>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</si>
  <si>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</si>
  <si>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</si>
  <si>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</si>
  <si>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</si>
  <si>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</si>
  <si>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</si>
  <si>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</si>
  <si>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</si>
  <si>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</si>
  <si>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</si>
  <si>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</si>
  <si>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</si>
  <si>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</si>
  <si>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</si>
  <si>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</si>
  <si>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</si>
  <si>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</si>
  <si>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</si>
  <si>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</si>
  <si>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</si>
  <si>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</si>
  <si>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</si>
  <si>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</si>
  <si>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</si>
  <si>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</si>
  <si>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</si>
  <si>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</si>
  <si>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</si>
  <si>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</si>
  <si>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</si>
  <si>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</si>
  <si>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</si>
  <si>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</si>
  <si>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</si>
  <si>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</si>
  <si>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</si>
  <si>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</si>
  <si>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</si>
  <si>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</si>
  <si>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</si>
  <si>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</si>
  <si>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</si>
  <si>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</si>
  <si>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</si>
  <si>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</si>
  <si>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</si>
  <si>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</si>
  <si>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</si>
  <si>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</si>
  <si>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</si>
  <si>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</si>
  <si>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</si>
  <si>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</si>
  <si>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</si>
  <si>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</si>
  <si>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</si>
  <si>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</si>
  <si>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</si>
  <si>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</si>
  <si>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</si>
  <si>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</si>
  <si>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</si>
  <si>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</si>
  <si>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</si>
  <si>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</si>
  <si>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</si>
  <si>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</si>
  <si>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</si>
  <si>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</si>
  <si>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</si>
  <si>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</si>
  <si>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</si>
  <si>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</si>
  <si>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</si>
  <si>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</si>
  <si>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</si>
  <si>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</si>
  <si>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</si>
  <si>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</si>
  <si>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</si>
  <si>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</si>
  <si>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</si>
  <si>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</si>
  <si>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</si>
  <si>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</si>
  <si>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</si>
  <si>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</si>
  <si>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</si>
  <si>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</si>
  <si>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</si>
  <si>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</si>
  <si>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</si>
  <si>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</si>
  <si>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</si>
  <si>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</si>
  <si>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</si>
  <si>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</si>
  <si>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</si>
  <si>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</si>
  <si>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</si>
  <si>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</si>
  <si>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</si>
  <si>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</si>
  <si>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</si>
  <si>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</si>
  <si>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</si>
  <si>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</si>
  <si>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</si>
  <si>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</si>
  <si>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</si>
  <si>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</si>
  <si>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</si>
  <si>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</si>
  <si>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</si>
  <si>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</si>
  <si>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</si>
  <si>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</si>
  <si>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</si>
  <si>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</si>
  <si>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</si>
  <si>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</si>
  <si>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</si>
  <si>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</si>
  <si>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</si>
  <si>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</si>
  <si>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</si>
  <si>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</si>
  <si>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</si>
  <si>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</si>
  <si>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</si>
  <si>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</si>
  <si>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</si>
  <si>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</si>
  <si>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</si>
  <si>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</si>
  <si>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</si>
  <si>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</si>
  <si>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</si>
  <si>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</si>
  <si>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</si>
  <si>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</si>
  <si>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</si>
  <si>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</si>
  <si>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</si>
  <si>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</si>
  <si>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</si>
  <si>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</si>
  <si>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</si>
  <si>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</si>
  <si>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</si>
  <si>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</si>
  <si>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</si>
  <si>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</si>
  <si>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</si>
  <si>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</si>
  <si>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</si>
  <si>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</si>
  <si>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</si>
  <si>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</si>
  <si>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</si>
  <si>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</si>
  <si>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</si>
  <si>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</si>
  <si>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</si>
  <si>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</si>
  <si>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</si>
  <si>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</si>
  <si>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</si>
  <si>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</si>
  <si>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</si>
  <si>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</si>
  <si>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</si>
  <si>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</si>
  <si>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</si>
  <si>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</si>
  <si>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</si>
  <si>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</si>
  <si>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</si>
  <si>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</si>
  <si>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</si>
  <si>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</si>
  <si>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</si>
  <si>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</si>
  <si>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</si>
  <si>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</si>
  <si>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</si>
  <si>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</si>
  <si>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</si>
  <si>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</si>
  <si>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</si>
  <si>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</si>
  <si>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</si>
  <si>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</si>
  <si>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</si>
  <si>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</si>
  <si>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</si>
  <si>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</si>
  <si>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</si>
  <si>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</si>
  <si>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</si>
  <si>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</si>
  <si>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</si>
  <si>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</si>
  <si>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</si>
  <si>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</si>
  <si>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</si>
  <si>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</si>
  <si>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</si>
  <si>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</si>
  <si>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</si>
  <si>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</si>
  <si>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</si>
  <si>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</si>
  <si>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</si>
  <si>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</si>
  <si>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</si>
  <si>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</si>
  <si>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</si>
  <si>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</si>
  <si>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</si>
  <si>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</si>
  <si>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</si>
  <si>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</si>
  <si>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</si>
  <si>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</si>
  <si>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</si>
  <si>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</si>
  <si>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</si>
  <si>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</si>
  <si>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</si>
  <si>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</si>
  <si>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</si>
  <si>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</si>
  <si>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</si>
  <si>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</si>
  <si>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</si>
  <si>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</si>
  <si>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</si>
  <si>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</si>
  <si>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</si>
  <si>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</si>
  <si>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</si>
  <si>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</si>
  <si>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</si>
  <si>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</si>
  <si>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</si>
  <si>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</si>
  <si>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</si>
  <si>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</si>
  <si>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</si>
  <si>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</si>
  <si>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</si>
  <si>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</si>
  <si>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</si>
  <si>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</si>
  <si>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</si>
  <si>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</si>
  <si>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</si>
  <si>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</si>
  <si>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</si>
  <si>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</si>
  <si>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</si>
  <si>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</si>
  <si>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</si>
  <si>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</si>
  <si>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</si>
  <si>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</si>
  <si>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</si>
  <si>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</si>
  <si>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</si>
  <si>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</si>
  <si>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</si>
  <si>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</si>
  <si>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</si>
  <si>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</si>
  <si>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</si>
  <si>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</si>
  <si>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</si>
  <si>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</si>
  <si>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</si>
  <si>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</si>
  <si>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</si>
  <si>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</si>
  <si>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</si>
  <si>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</si>
  <si>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</si>
  <si>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</si>
  <si>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</si>
  <si>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</si>
  <si>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</si>
  <si>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</si>
  <si>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</si>
  <si>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</si>
  <si>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</si>
  <si>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</si>
  <si>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</si>
  <si>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</si>
  <si>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</si>
  <si>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</si>
  <si>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</si>
  <si>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</si>
  <si>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</si>
  <si>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</si>
  <si>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</si>
  <si>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</si>
  <si>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</si>
  <si>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</si>
  <si>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</si>
  <si>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</si>
  <si>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</si>
  <si>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</si>
  <si>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</si>
  <si>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</si>
  <si>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</si>
  <si>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</si>
  <si>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</si>
  <si>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</si>
  <si>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</si>
  <si>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</si>
  <si>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</si>
  <si>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</si>
  <si>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</si>
  <si>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</si>
  <si>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</si>
  <si>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</si>
  <si>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</si>
  <si>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</si>
  <si>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</si>
  <si>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</si>
  <si>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</si>
  <si>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</si>
  <si>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</si>
  <si>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</si>
  <si>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</si>
  <si>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</si>
  <si>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</si>
  <si>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</si>
  <si>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</si>
  <si>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</si>
  <si>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</si>
  <si>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</si>
  <si>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</si>
  <si>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</si>
  <si>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</si>
  <si>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</si>
  <si>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</si>
  <si>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</si>
  <si>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</si>
  <si>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</si>
  <si>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</si>
  <si>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</si>
  <si>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</si>
  <si>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</si>
  <si>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</si>
  <si>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</si>
  <si>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</si>
  <si>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</si>
  <si>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</si>
  <si>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</si>
  <si>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</si>
  <si>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</si>
  <si>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</si>
  <si>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</si>
  <si>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</si>
  <si>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</si>
  <si>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</si>
  <si>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</si>
  <si>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</si>
  <si>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</si>
  <si>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</si>
  <si>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</si>
  <si>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</si>
  <si>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</si>
  <si>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</si>
  <si>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</si>
  <si>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</si>
  <si>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</si>
  <si>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</si>
  <si>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</si>
  <si>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</si>
  <si>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</si>
  <si>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</si>
  <si>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</si>
  <si>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</si>
  <si>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</si>
  <si>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</si>
  <si>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</si>
  <si>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</si>
  <si>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</si>
  <si>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</si>
  <si>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</si>
  <si>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</si>
  <si>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</si>
  <si>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</si>
  <si>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</si>
  <si>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</si>
  <si>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</si>
  <si>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</si>
  <si>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</si>
  <si>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</si>
  <si>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</si>
  <si>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</si>
  <si>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</si>
  <si>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</si>
  <si>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</si>
  <si>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</si>
  <si>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</si>
  <si>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</si>
  <si>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</si>
  <si>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</si>
  <si>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</si>
  <si>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</si>
  <si>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</si>
  <si>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</si>
  <si>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</si>
  <si>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</si>
  <si>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</si>
  <si>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</si>
  <si>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</si>
  <si>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</si>
  <si>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</si>
  <si>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</si>
  <si>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</si>
  <si>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</si>
  <si>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</si>
  <si>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</si>
  <si>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</si>
  <si>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</si>
  <si>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</si>
  <si>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</si>
  <si>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</si>
  <si>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</si>
  <si>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</si>
  <si>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</si>
  <si>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</si>
  <si>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</si>
  <si>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</si>
  <si>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</si>
  <si>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</si>
  <si>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</si>
  <si>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</si>
  <si>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</si>
  <si>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</si>
  <si>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</si>
  <si>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</si>
  <si>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</si>
  <si>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</si>
  <si>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</si>
  <si>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</si>
  <si>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</si>
  <si>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</si>
  <si>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</si>
  <si>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</si>
  <si>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</si>
  <si>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</si>
  <si>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</si>
  <si>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</si>
  <si>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</si>
  <si>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</si>
  <si>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</si>
  <si>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</si>
  <si>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</si>
  <si>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</si>
  <si>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</si>
  <si>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</si>
  <si>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</si>
  <si>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</si>
  <si>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</si>
  <si>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</si>
  <si>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</si>
  <si>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</si>
  <si>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</si>
  <si>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</si>
  <si>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</si>
  <si>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</si>
  <si>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</si>
  <si>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</si>
  <si>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</si>
  <si>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</si>
  <si>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</si>
  <si>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</si>
  <si>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</si>
  <si>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</si>
  <si>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</si>
  <si>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</si>
  <si>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</si>
  <si>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</si>
  <si>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</si>
  <si>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</si>
  <si>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</si>
  <si>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</si>
  <si>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</si>
  <si>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</si>
  <si>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</si>
  <si>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</si>
  <si>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</si>
  <si>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</si>
  <si>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</si>
  <si>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</si>
  <si>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</si>
  <si>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</si>
  <si>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</si>
  <si>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</si>
  <si>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</si>
  <si>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</si>
  <si>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</si>
  <si>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</si>
  <si>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</si>
  <si>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</si>
  <si>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</si>
  <si>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</si>
  <si>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</si>
  <si>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</si>
  <si>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</si>
  <si>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</si>
  <si>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</si>
  <si>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</si>
  <si>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</si>
  <si>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</si>
  <si>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</si>
  <si>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</si>
  <si>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</si>
  <si>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</si>
  <si>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</si>
  <si>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</si>
  <si>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</si>
  <si>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</si>
  <si>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</si>
  <si>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</si>
  <si>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</si>
  <si>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</si>
  <si>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</si>
  <si>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</si>
  <si>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</si>
  <si>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</si>
  <si>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</si>
  <si>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</si>
  <si>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</si>
  <si>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</si>
  <si>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</si>
  <si>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</si>
  <si>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</si>
  <si>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</si>
  <si>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</si>
  <si>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</si>
  <si>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</si>
  <si>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</si>
  <si>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</si>
  <si>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</si>
  <si>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</si>
  <si>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</si>
  <si>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</si>
  <si>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</si>
  <si>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</si>
  <si>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</si>
  <si>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</si>
  <si>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</si>
  <si>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</si>
  <si>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</si>
  <si>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</si>
  <si>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</si>
  <si>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</si>
  <si>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</si>
  <si>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</si>
  <si>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</si>
  <si>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</si>
  <si>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</si>
  <si>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</si>
  <si>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</si>
  <si>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</si>
  <si>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</si>
  <si>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</si>
  <si>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</si>
  <si>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</si>
  <si>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</si>
  <si>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</si>
  <si>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</si>
  <si>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</si>
  <si>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</si>
  <si>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</si>
  <si>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</si>
  <si>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</si>
  <si>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</si>
  <si>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</si>
  <si>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</si>
  <si>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</si>
  <si>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</si>
  <si>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</si>
  <si>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</si>
  <si>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</si>
  <si>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</si>
  <si>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</si>
  <si>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</si>
  <si>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</si>
  <si>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</si>
  <si>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</si>
  <si>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</si>
  <si>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</si>
  <si>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</si>
  <si>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</si>
  <si>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</si>
  <si>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</si>
  <si>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</si>
  <si>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</si>
  <si>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</si>
  <si>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</si>
  <si>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</si>
  <si>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</si>
  <si>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</si>
  <si>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</si>
  <si>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</si>
  <si>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</si>
  <si>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</si>
  <si>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</si>
  <si>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</si>
  <si>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</si>
  <si>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</si>
  <si>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</si>
  <si>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</si>
  <si>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</si>
  <si>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</si>
  <si>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</si>
  <si>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</si>
  <si>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</si>
  <si>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</si>
  <si>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</si>
  <si>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</si>
  <si>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</si>
  <si>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</si>
  <si>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</si>
  <si>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</si>
  <si>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</si>
  <si>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</si>
  <si>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</si>
  <si>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</si>
  <si>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</si>
  <si>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</si>
  <si>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</si>
  <si>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</si>
  <si>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</si>
  <si>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</si>
  <si>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</si>
  <si>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</si>
  <si>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</si>
  <si>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</si>
  <si>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</si>
  <si>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</si>
  <si>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</si>
  <si>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</si>
  <si>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</si>
  <si>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</si>
  <si>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</si>
  <si>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</si>
  <si>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</si>
  <si>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</si>
  <si>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</si>
  <si>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</si>
  <si>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</si>
  <si>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</si>
  <si>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</si>
  <si>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</si>
  <si>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</si>
  <si>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</si>
  <si>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</si>
  <si>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</si>
  <si>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</si>
  <si>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</si>
  <si>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</si>
  <si>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</si>
  <si>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</si>
  <si>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</si>
  <si>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</si>
  <si>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</si>
  <si>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</si>
  <si>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</si>
  <si>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</si>
  <si>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</si>
  <si>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</si>
  <si>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</si>
  <si>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</si>
  <si>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</si>
  <si>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</si>
  <si>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</si>
  <si>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</si>
  <si>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</si>
  <si>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</si>
  <si>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</si>
  <si>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</si>
  <si>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</si>
  <si>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</si>
  <si>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</si>
  <si>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</si>
  <si>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</si>
  <si>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</si>
  <si>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</si>
  <si>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</si>
  <si>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</si>
  <si>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</si>
  <si>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</si>
  <si>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</si>
  <si>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</si>
  <si>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</si>
  <si>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</si>
  <si>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</si>
  <si>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</si>
  <si>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</si>
  <si>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</si>
  <si>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</si>
  <si>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</si>
  <si>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</si>
  <si>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</si>
  <si>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</si>
  <si>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</si>
  <si>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</si>
  <si>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</si>
  <si>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</si>
  <si>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</si>
  <si>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</si>
  <si>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</si>
  <si>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</si>
  <si>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</si>
  <si>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</si>
  <si>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</si>
  <si>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</si>
  <si>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</si>
  <si>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</si>
  <si>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</si>
  <si>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</si>
  <si>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</si>
  <si>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</si>
  <si>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</si>
  <si>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</si>
  <si>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</si>
  <si>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</si>
  <si>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</si>
  <si>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</si>
  <si>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</si>
  <si>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</si>
  <si>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</si>
  <si>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</si>
  <si>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</si>
  <si>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</si>
  <si>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</si>
  <si>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</si>
  <si>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</si>
  <si>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</si>
  <si>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</si>
  <si>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</si>
  <si>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</si>
  <si>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</si>
  <si>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</si>
  <si>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</si>
  <si>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</si>
  <si>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</si>
  <si>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</si>
  <si>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</si>
  <si>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</si>
  <si>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</si>
  <si>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</si>
  <si>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</si>
  <si>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</si>
  <si>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</si>
  <si>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</si>
  <si>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</si>
  <si>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</si>
  <si>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</si>
  <si>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</si>
  <si>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</si>
  <si>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</si>
  <si>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</si>
  <si>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</si>
  <si>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</si>
  <si>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</si>
  <si>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</si>
  <si>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</si>
  <si>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</si>
  <si>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</si>
  <si>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</si>
  <si>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</si>
  <si>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</si>
  <si>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</si>
  <si>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</si>
  <si>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</si>
  <si>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</si>
  <si>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</si>
  <si>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</si>
  <si>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</si>
  <si>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</si>
  <si>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</si>
  <si>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</si>
  <si>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</si>
  <si>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</si>
  <si>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</si>
  <si>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</si>
  <si>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</si>
  <si>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</si>
  <si>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</si>
  <si>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</si>
  <si>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</si>
  <si>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</si>
  <si>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</si>
  <si>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</si>
  <si>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</si>
  <si>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</si>
  <si>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</si>
  <si>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</si>
  <si>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</si>
  <si>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</si>
  <si>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</si>
  <si>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</si>
  <si>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</si>
  <si>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</si>
  <si>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</si>
  <si>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</si>
  <si>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</si>
  <si>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</si>
  <si>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</si>
  <si>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</si>
  <si>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</si>
  <si>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</si>
  <si>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</si>
  <si>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</si>
  <si>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</si>
  <si>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</si>
  <si>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</si>
  <si>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</si>
  <si>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</si>
  <si>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</si>
  <si>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</si>
  <si>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</si>
  <si>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</si>
  <si>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</si>
  <si>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</si>
  <si>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</si>
  <si>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</si>
  <si>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</si>
  <si>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</si>
  <si>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</si>
  <si>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</si>
  <si>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</si>
  <si>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</si>
  <si>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</si>
  <si>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</si>
  <si>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</si>
  <si>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</si>
  <si>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</si>
  <si>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</si>
  <si>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</si>
  <si>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</si>
  <si>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</si>
  <si>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</si>
  <si>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</si>
  <si>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</si>
  <si>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</si>
  <si>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</si>
  <si>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</si>
  <si>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</si>
  <si>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</si>
  <si>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</si>
  <si>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</si>
  <si>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</si>
  <si>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</si>
  <si>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</si>
  <si>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</si>
  <si>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</si>
  <si>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</si>
  <si>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</si>
  <si>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</si>
  <si>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</si>
  <si>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</si>
  <si>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</si>
  <si>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</si>
  <si>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</si>
  <si>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</si>
  <si>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</si>
  <si>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</si>
  <si>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</si>
  <si>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</si>
  <si>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</si>
  <si>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</si>
  <si>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</si>
  <si>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</si>
  <si>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</si>
  <si>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</si>
  <si>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</si>
  <si>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</si>
  <si>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</si>
  <si>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</si>
  <si>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</si>
  <si>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</si>
  <si>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</si>
  <si>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</si>
  <si>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</si>
  <si>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</si>
  <si>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</si>
  <si>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</si>
  <si>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</si>
  <si>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</si>
  <si>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</si>
  <si>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</si>
  <si>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</si>
  <si>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</si>
  <si>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</si>
  <si>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</si>
  <si>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</si>
  <si>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</si>
  <si>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</si>
  <si>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</si>
  <si>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</si>
  <si>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</si>
  <si>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</si>
  <si>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</si>
  <si>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</si>
  <si>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</si>
  <si>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</si>
  <si>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</si>
  <si>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</si>
  <si>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</si>
  <si>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</si>
  <si>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</si>
  <si>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</si>
  <si>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</si>
  <si>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</si>
  <si>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</si>
  <si>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</si>
  <si>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</si>
  <si>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</si>
  <si>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</si>
  <si>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</si>
  <si>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</si>
  <si>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</si>
  <si>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</si>
  <si>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</si>
  <si>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</si>
  <si>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</si>
  <si>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</si>
  <si>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</si>
  <si>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</si>
  <si>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</si>
  <si>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</si>
  <si>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</si>
  <si>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</si>
  <si>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</si>
  <si>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</si>
  <si>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</si>
  <si>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</si>
  <si>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</si>
  <si>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</si>
  <si>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</si>
  <si>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</si>
  <si>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</si>
  <si>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</si>
  <si>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</si>
  <si>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</si>
  <si>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</si>
  <si>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</si>
  <si>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</si>
  <si>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</si>
  <si>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</si>
  <si>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</si>
  <si>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</si>
  <si>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</si>
  <si>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</si>
  <si>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</si>
  <si>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</si>
  <si>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</si>
  <si>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</si>
  <si>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</si>
  <si>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</si>
  <si>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</si>
  <si>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</si>
  <si>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</si>
  <si>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</si>
  <si>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</si>
  <si>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</si>
  <si>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</si>
  <si>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</si>
  <si>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</si>
  <si>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</si>
  <si>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</si>
  <si>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</si>
  <si>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</si>
  <si>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</si>
  <si>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</si>
  <si>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</si>
  <si>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</si>
  <si>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</si>
  <si>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</si>
  <si>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</si>
  <si>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</si>
  <si>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</si>
  <si>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</si>
  <si>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</si>
  <si>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</si>
  <si>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</si>
  <si>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</si>
  <si>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</si>
  <si>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</si>
  <si>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</si>
  <si>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</si>
  <si>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</si>
  <si>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</si>
  <si>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</si>
  <si>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</si>
  <si>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</si>
  <si>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</si>
  <si>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</si>
  <si>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</si>
  <si>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</si>
  <si>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</si>
  <si>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</si>
  <si>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</si>
  <si>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</si>
  <si>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</si>
  <si>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</si>
  <si>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</si>
  <si>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</si>
  <si>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</si>
  <si>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</si>
  <si>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</si>
  <si>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</si>
  <si>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</si>
  <si>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</si>
  <si>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</si>
  <si>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</si>
  <si>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</si>
  <si>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</si>
  <si>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</si>
  <si>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</si>
  <si>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</si>
  <si>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</si>
  <si>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</si>
  <si>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</si>
  <si>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</si>
  <si>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</si>
  <si>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</si>
  <si>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</si>
  <si>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</si>
  <si>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</si>
  <si>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</si>
  <si>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</si>
  <si>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</si>
  <si>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</si>
  <si>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</si>
  <si>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</si>
  <si>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</si>
  <si>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</si>
  <si>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</si>
  <si>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</si>
  <si>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</si>
  <si>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</si>
  <si>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</si>
  <si>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</si>
  <si>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</si>
  <si>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</si>
  <si>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</si>
  <si>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</si>
  <si>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</si>
  <si>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</si>
  <si>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</si>
  <si>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</si>
  <si>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</si>
  <si>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</si>
  <si>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</si>
  <si>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</si>
  <si>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</si>
  <si>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</si>
  <si>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</si>
  <si>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</si>
  <si>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</si>
  <si>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</si>
  <si>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</si>
  <si>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</si>
  <si>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</si>
  <si>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</si>
  <si>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</si>
  <si>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</si>
  <si>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</si>
  <si>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</si>
  <si>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</si>
  <si>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</si>
  <si>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</si>
  <si>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</si>
  <si>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</si>
  <si>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</si>
  <si>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</si>
  <si>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</si>
  <si>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</si>
  <si>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</si>
  <si>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</si>
  <si>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</si>
  <si>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</si>
  <si>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</si>
  <si>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</si>
  <si>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</si>
  <si>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</si>
  <si>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</si>
  <si>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</si>
  <si>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</si>
  <si>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</si>
  <si>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</si>
  <si>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</si>
  <si>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</si>
  <si>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</si>
  <si>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</si>
  <si>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</si>
  <si>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</si>
  <si>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</si>
  <si>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</si>
  <si>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</si>
  <si>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</si>
  <si>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</si>
  <si>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</si>
  <si>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</si>
  <si>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</si>
  <si>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</si>
  <si>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</si>
  <si>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</si>
  <si>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</si>
  <si>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</si>
  <si>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</si>
  <si>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</si>
  <si>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</si>
  <si>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</si>
  <si>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</si>
  <si>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</si>
  <si>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</si>
  <si>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</si>
  <si>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</si>
  <si>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</si>
  <si>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</si>
  <si>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</si>
  <si>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</si>
  <si>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</si>
  <si>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</si>
  <si>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</si>
  <si>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</si>
  <si>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</si>
  <si>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</si>
  <si>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</si>
  <si>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</si>
  <si>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</si>
  <si>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</si>
  <si>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</si>
  <si>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</si>
  <si>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</si>
  <si>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</si>
  <si>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</si>
  <si>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</si>
  <si>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</si>
  <si>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</si>
  <si>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</si>
  <si>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</si>
  <si>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</si>
  <si>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</si>
  <si>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</si>
  <si>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</si>
  <si>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</si>
  <si>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</si>
  <si>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</si>
  <si>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</si>
  <si>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</si>
  <si>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</si>
  <si>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</si>
  <si>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</si>
  <si>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</si>
  <si>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</si>
  <si>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</si>
  <si>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</si>
  <si>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</si>
  <si>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</si>
  <si>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</si>
  <si>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</si>
  <si>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</si>
  <si>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</si>
  <si>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</si>
  <si>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</si>
  <si>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</si>
  <si>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</si>
  <si>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</si>
  <si>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</si>
  <si>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</si>
  <si>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</si>
  <si>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</si>
  <si>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</si>
  <si>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</si>
  <si>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</si>
  <si>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</si>
  <si>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</si>
  <si>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</si>
  <si>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</si>
  <si>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</si>
  <si>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</si>
  <si>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</si>
  <si>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</si>
  <si>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</si>
  <si>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</si>
  <si>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</si>
  <si>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</si>
  <si>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</si>
  <si>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</si>
  <si>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</si>
  <si>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</si>
  <si>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</si>
  <si>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</si>
  <si>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</si>
  <si>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</si>
  <si>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</si>
  <si>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</si>
  <si>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</si>
  <si>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</si>
  <si>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</si>
  <si>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</si>
  <si>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</si>
  <si>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</si>
  <si>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</si>
  <si>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</si>
  <si>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</si>
  <si>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</si>
  <si>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</si>
  <si>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</si>
  <si>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</si>
  <si>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</si>
  <si>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</si>
  <si>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</si>
  <si>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</si>
  <si>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</si>
  <si>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</si>
  <si>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</si>
  <si>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</si>
  <si>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</si>
  <si>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</si>
  <si>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</si>
  <si>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</si>
  <si>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</si>
  <si>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</si>
  <si>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</si>
  <si>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</si>
  <si>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</si>
  <si>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</si>
  <si>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</si>
  <si>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</si>
  <si>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</si>
  <si>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</si>
  <si>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</si>
  <si>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</si>
  <si>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</si>
  <si>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</si>
  <si>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</si>
  <si>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</si>
  <si>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</si>
  <si>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</si>
  <si>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</si>
  <si>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</si>
  <si>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</si>
  <si>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</si>
  <si>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</si>
  <si>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</si>
  <si>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</si>
  <si>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</si>
  <si>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</si>
  <si>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</si>
  <si>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</si>
  <si>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</si>
  <si>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</si>
  <si>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</si>
  <si>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</si>
  <si>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</si>
  <si>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</si>
  <si>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</si>
  <si>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</si>
  <si>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</si>
  <si>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</si>
  <si>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</si>
  <si>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</si>
  <si>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</si>
  <si>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</si>
  <si>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</si>
  <si>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</si>
  <si>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</si>
  <si>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</si>
  <si>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</si>
  <si>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</si>
  <si>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</si>
  <si>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</si>
  <si>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</si>
  <si>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</si>
  <si>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</si>
  <si>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</si>
  <si>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</si>
  <si>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</si>
  <si>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</si>
  <si>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</si>
  <si>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</si>
  <si>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</si>
  <si>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</si>
  <si>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</si>
  <si>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</si>
  <si>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</si>
  <si>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</si>
  <si>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</si>
  <si>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</si>
  <si>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</si>
  <si>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</si>
  <si>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</si>
  <si>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</si>
  <si>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</si>
  <si>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</si>
  <si>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</si>
  <si>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</si>
  <si>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</si>
  <si>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</si>
  <si>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</si>
  <si>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</si>
  <si>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</si>
  <si>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</si>
  <si>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</si>
  <si>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</si>
  <si>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</si>
  <si>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</si>
  <si>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</si>
  <si>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</si>
  <si>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</si>
  <si>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</si>
  <si>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</si>
  <si>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</si>
  <si>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</si>
  <si>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</si>
  <si>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</si>
  <si>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</si>
  <si>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</si>
  <si>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</si>
  <si>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</si>
  <si>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</si>
  <si>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</si>
  <si>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</si>
  <si>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</si>
  <si>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</si>
  <si>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</si>
  <si>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</si>
  <si>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</si>
  <si>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</si>
  <si>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</si>
  <si>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</si>
  <si>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</si>
  <si>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</si>
  <si>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</si>
  <si>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</si>
  <si>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</si>
  <si>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</si>
  <si>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</si>
  <si>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</si>
  <si>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</si>
  <si>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</si>
  <si>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</si>
  <si>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</si>
  <si>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</si>
  <si>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</si>
  <si>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</si>
  <si>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</si>
  <si>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</si>
  <si>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</si>
  <si>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</si>
  <si>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</si>
  <si>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</si>
  <si>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</si>
  <si>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</si>
  <si>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</si>
  <si>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</si>
  <si>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</si>
  <si>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</si>
  <si>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</si>
  <si>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</si>
  <si>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</si>
  <si>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</si>
  <si>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</si>
  <si>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</si>
  <si>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</si>
  <si>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</si>
  <si>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</si>
  <si>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</si>
  <si>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</si>
  <si>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</si>
  <si>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</si>
  <si>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</si>
  <si>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</si>
  <si>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</si>
  <si>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</si>
  <si>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</si>
  <si>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</si>
  <si>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</si>
  <si>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</si>
  <si>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</si>
  <si>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</si>
  <si>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</si>
  <si>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</si>
  <si>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</si>
  <si>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</si>
  <si>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</si>
  <si>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</si>
  <si>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</si>
  <si>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</si>
  <si>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</si>
  <si>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</si>
  <si>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</si>
  <si>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</si>
  <si>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</si>
  <si>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</si>
  <si>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</si>
  <si>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</si>
  <si>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</si>
  <si>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</si>
  <si>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</si>
  <si>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</si>
  <si>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</si>
  <si>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</si>
  <si>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</si>
  <si>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</si>
  <si>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</si>
  <si>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</si>
  <si>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</si>
  <si>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</si>
  <si>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</si>
  <si>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</si>
  <si>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</si>
  <si>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</si>
  <si>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</si>
  <si>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</si>
  <si>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</si>
  <si>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</si>
  <si>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</si>
  <si>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</si>
  <si>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</si>
  <si>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</si>
  <si>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</si>
  <si>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</si>
  <si>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</si>
  <si>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</si>
  <si>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</si>
  <si>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</si>
  <si>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</si>
  <si>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</si>
  <si>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</si>
  <si>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</si>
  <si>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</si>
  <si>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</si>
  <si>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</si>
  <si>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</si>
  <si>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</si>
  <si>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</si>
  <si>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</si>
  <si>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</si>
  <si>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</si>
  <si>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</si>
  <si>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</si>
  <si>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</si>
  <si>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</si>
  <si>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</si>
  <si>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</si>
  <si>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</si>
  <si>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</si>
  <si>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</si>
  <si>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</si>
  <si>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</si>
  <si>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</si>
  <si>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</si>
  <si>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</si>
  <si>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</si>
  <si>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</si>
  <si>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</si>
  <si>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</si>
  <si>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</si>
  <si>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</si>
  <si>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</si>
  <si>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</si>
  <si>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</si>
  <si>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</si>
  <si>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</si>
  <si>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</si>
  <si>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</si>
  <si>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</si>
  <si>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</si>
  <si>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</si>
  <si>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</si>
  <si>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</si>
  <si>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</si>
  <si>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</si>
  <si>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</si>
  <si>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</si>
  <si>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</si>
  <si>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</si>
  <si>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</si>
  <si>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</si>
  <si>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</si>
  <si>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</si>
  <si>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</si>
  <si>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</si>
  <si>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</si>
  <si>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</si>
  <si>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</si>
  <si>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</si>
  <si>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</si>
  <si>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</si>
  <si>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</si>
  <si>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</si>
  <si>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</si>
  <si>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</si>
  <si>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</si>
  <si>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</si>
  <si>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</si>
  <si>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</si>
  <si>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</si>
  <si>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</si>
  <si>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</si>
  <si>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</si>
  <si>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</si>
  <si>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</si>
  <si>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</si>
  <si>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</si>
  <si>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</si>
  <si>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</si>
  <si>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</si>
  <si>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</si>
  <si>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</si>
  <si>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</si>
  <si>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</si>
  <si>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</si>
  <si>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</si>
  <si>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</si>
  <si>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</si>
  <si>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</si>
  <si>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</si>
  <si>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</si>
  <si>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</si>
  <si>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</si>
  <si>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</si>
  <si>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</si>
  <si>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</si>
  <si>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</si>
  <si>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</si>
  <si>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</si>
  <si>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</si>
  <si>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</si>
  <si>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</si>
  <si>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</si>
  <si>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</si>
  <si>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</si>
  <si>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</si>
  <si>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</si>
  <si>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</si>
  <si>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</si>
  <si>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</si>
  <si>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</si>
  <si>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</si>
  <si>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</si>
  <si>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</si>
  <si>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</si>
  <si>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</si>
  <si>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</si>
  <si>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</si>
  <si>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</si>
  <si>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</si>
  <si>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</si>
  <si>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</si>
  <si>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</si>
  <si>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</si>
  <si>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</si>
  <si>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</si>
  <si>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</si>
  <si>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</si>
  <si>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</si>
  <si>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</si>
  <si>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</si>
  <si>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</si>
  <si>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</si>
  <si>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</si>
  <si>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</si>
  <si>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</si>
  <si>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</si>
  <si>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</si>
  <si>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</si>
  <si>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</si>
  <si>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</si>
  <si>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</si>
  <si>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</si>
  <si>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</si>
  <si>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</si>
  <si>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</si>
  <si>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</si>
  <si>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</si>
  <si>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</si>
  <si>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</si>
  <si>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</si>
  <si>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</si>
  <si>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</si>
  <si>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</si>
  <si>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</si>
  <si>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</si>
  <si>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</si>
  <si>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</si>
  <si>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</si>
  <si>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</si>
  <si>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</si>
  <si>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</si>
  <si>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</si>
  <si>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</si>
  <si>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</si>
  <si>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</si>
  <si>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</si>
  <si>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</si>
  <si>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</si>
  <si>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</si>
  <si>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</si>
  <si>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</si>
  <si>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</si>
  <si>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</si>
  <si>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</si>
  <si>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</si>
  <si>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</si>
  <si>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</si>
  <si>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</si>
  <si>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</si>
  <si>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</si>
  <si>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</si>
  <si>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</si>
  <si>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</si>
  <si>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</si>
  <si>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</si>
  <si>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</si>
  <si>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</si>
  <si>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</si>
  <si>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</si>
  <si>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</si>
  <si>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</si>
  <si>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</si>
  <si>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</si>
  <si>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</si>
  <si>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</si>
  <si>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</si>
  <si>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</si>
  <si>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</si>
  <si>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</si>
  <si>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</si>
  <si>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</si>
  <si>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</si>
  <si>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</si>
  <si>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</si>
  <si>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</si>
  <si>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</si>
  <si>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</si>
  <si>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</si>
  <si>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</si>
  <si>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</si>
  <si>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</si>
  <si>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</si>
  <si>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</si>
  <si>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</si>
  <si>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</si>
  <si>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</si>
  <si>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</si>
  <si>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</si>
  <si>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</si>
  <si>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</si>
  <si>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</si>
  <si>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</si>
  <si>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</si>
  <si>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</si>
  <si>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</si>
  <si>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</si>
  <si>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</si>
  <si>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</si>
  <si>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</si>
  <si>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</si>
  <si>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</si>
  <si>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</si>
  <si>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</si>
  <si>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</si>
  <si>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</si>
  <si>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</si>
  <si>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</si>
  <si>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</si>
  <si>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</si>
  <si>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</si>
  <si>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</si>
  <si>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</si>
  <si>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</si>
  <si>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</si>
  <si>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</si>
  <si>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</si>
  <si>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</si>
  <si>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</si>
  <si>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</si>
  <si>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</si>
  <si>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</si>
  <si>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</si>
  <si>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</si>
  <si>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</si>
  <si>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</si>
  <si>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</si>
  <si>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</si>
  <si>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</si>
  <si>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</si>
  <si>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</si>
  <si>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</si>
  <si>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</si>
  <si>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</si>
  <si>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</si>
  <si>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</si>
  <si>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</si>
  <si>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</si>
  <si>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</si>
  <si>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</si>
  <si>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</si>
  <si>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</si>
  <si>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</si>
  <si>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</si>
  <si>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</si>
  <si>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</si>
  <si>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</si>
  <si>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</si>
  <si>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</si>
  <si>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</si>
  <si>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</si>
  <si>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</si>
  <si>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</si>
  <si>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</si>
  <si>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</si>
  <si>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</si>
  <si>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</si>
  <si>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</si>
  <si>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</si>
  <si>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</si>
  <si>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</si>
  <si>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</si>
  <si>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</si>
  <si>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</si>
  <si>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</si>
  <si>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</si>
  <si>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</si>
  <si>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</si>
  <si>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</si>
  <si>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</si>
  <si>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</si>
  <si>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</si>
  <si>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</si>
  <si>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</si>
  <si>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</si>
  <si>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</si>
  <si>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</si>
  <si>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</si>
  <si>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</si>
  <si>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</si>
  <si>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</si>
  <si>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</si>
  <si>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</si>
  <si>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</si>
  <si>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</si>
  <si>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</si>
  <si>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</si>
  <si>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</si>
  <si>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</si>
  <si>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</si>
  <si>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</si>
  <si>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</si>
  <si>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</si>
  <si>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</si>
  <si>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</si>
  <si>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</si>
  <si>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</si>
  <si>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</si>
  <si>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</si>
  <si>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</si>
  <si>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</si>
  <si>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</si>
  <si>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</si>
  <si>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</si>
  <si>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</si>
  <si>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</si>
  <si>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</si>
  <si>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</si>
  <si>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</si>
  <si>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</si>
  <si>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</si>
  <si>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</si>
  <si>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</si>
  <si>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</si>
  <si>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</si>
  <si>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</si>
  <si>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</si>
  <si>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</si>
  <si>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</si>
  <si>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</si>
  <si>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</si>
  <si>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</si>
  <si>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</si>
  <si>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</si>
  <si>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</si>
  <si>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</si>
  <si>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</si>
  <si>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</si>
  <si>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</si>
  <si>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</si>
  <si>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</si>
  <si>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</si>
  <si>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</si>
  <si>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</si>
  <si>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</si>
  <si>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</si>
  <si>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</si>
  <si>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</si>
  <si>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</si>
  <si>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</si>
  <si>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</si>
  <si>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</si>
  <si>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</si>
  <si>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</si>
  <si>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</si>
  <si>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</si>
  <si>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</si>
  <si>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</si>
  <si>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</si>
  <si>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</si>
  <si>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</si>
  <si>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</si>
  <si>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</si>
  <si>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</si>
  <si>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</si>
  <si>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</si>
  <si>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</si>
  <si>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</si>
  <si>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</si>
  <si>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</si>
  <si>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</si>
  <si>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</si>
  <si>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</si>
  <si>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</si>
  <si>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</si>
  <si>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</si>
  <si>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</si>
  <si>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</si>
  <si>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</si>
  <si>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</si>
  <si>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</si>
  <si>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</si>
  <si>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</si>
  <si>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</si>
  <si>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</si>
  <si>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</si>
  <si>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</si>
  <si>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</si>
  <si>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</si>
  <si>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</si>
  <si>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</si>
  <si>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</si>
  <si>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</si>
  <si>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</si>
  <si>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</si>
  <si>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</si>
  <si>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</si>
  <si>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</si>
  <si>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</si>
  <si>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</si>
  <si>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</si>
  <si>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</si>
  <si>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</si>
  <si>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</si>
  <si>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</si>
  <si>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</si>
  <si>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</si>
  <si>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</si>
  <si>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</si>
  <si>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</si>
  <si>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</si>
  <si>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</si>
  <si>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</si>
  <si>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</si>
  <si>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</si>
  <si>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</si>
  <si>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</si>
  <si>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</si>
  <si>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</si>
  <si>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</si>
  <si>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</si>
  <si>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</si>
  <si>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</si>
  <si>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</si>
  <si>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</si>
  <si>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</si>
  <si>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</si>
  <si>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</si>
  <si>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</si>
  <si>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</si>
  <si>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</si>
  <si>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</si>
  <si>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</si>
  <si>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</si>
  <si>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</si>
  <si>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</si>
  <si>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</si>
  <si>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</si>
  <si>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</si>
  <si>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</si>
  <si>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</si>
  <si>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</si>
  <si>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</si>
  <si>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</si>
  <si>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</si>
  <si>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</si>
  <si>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</si>
  <si>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</si>
  <si>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</si>
  <si>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</si>
  <si>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</si>
  <si>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</si>
  <si>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</si>
  <si>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</si>
  <si>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</si>
  <si>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</si>
  <si>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</si>
  <si>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</si>
  <si>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</si>
  <si>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</si>
  <si>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</si>
  <si>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</si>
  <si>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</si>
  <si>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</si>
  <si>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</si>
  <si>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</si>
  <si>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</si>
  <si>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</si>
  <si>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</si>
  <si>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</si>
  <si>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</si>
  <si>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</si>
  <si>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</si>
  <si>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</si>
  <si>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</si>
  <si>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</si>
  <si>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</si>
  <si>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</si>
  <si>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</si>
  <si>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</si>
  <si>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</si>
  <si>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</si>
  <si>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</si>
  <si>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</si>
  <si>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</si>
  <si>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</si>
  <si>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</si>
  <si>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</si>
  <si>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</si>
  <si>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</si>
  <si>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</si>
  <si>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</si>
  <si>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</si>
  <si>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</si>
  <si>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</si>
  <si>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</si>
  <si>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</si>
  <si>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</si>
  <si>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</si>
  <si>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</si>
  <si>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</si>
  <si>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</si>
  <si>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</si>
  <si>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</si>
  <si>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</si>
  <si>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</si>
  <si>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</si>
  <si>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</si>
  <si>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</si>
  <si>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</si>
  <si>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</si>
  <si>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</si>
  <si>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</si>
  <si>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</si>
  <si>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</si>
  <si>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</si>
  <si>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</si>
  <si>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</si>
  <si>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</si>
  <si>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</si>
  <si>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</si>
  <si>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</si>
  <si>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</si>
  <si>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</si>
  <si>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</si>
  <si>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</si>
  <si>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</si>
  <si>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</si>
  <si>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</si>
  <si>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</si>
  <si>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</si>
  <si>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</si>
  <si>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</si>
  <si>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</si>
  <si>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</si>
  <si>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</si>
  <si>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</si>
  <si>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</si>
  <si>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</si>
  <si>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</si>
  <si>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</si>
  <si>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</si>
  <si>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</si>
  <si>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</si>
  <si>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</si>
  <si>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</si>
  <si>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</si>
  <si>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</si>
  <si>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</si>
  <si>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</si>
  <si>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</si>
  <si>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</si>
  <si>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</si>
  <si>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</si>
  <si>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</si>
  <si>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</si>
  <si>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</si>
  <si>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</si>
  <si>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</si>
  <si>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</si>
  <si>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</si>
  <si>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</si>
  <si>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</si>
  <si>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</si>
  <si>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</si>
  <si>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</si>
  <si>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</si>
  <si>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</si>
  <si>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</si>
  <si>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</si>
  <si>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</si>
  <si>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</si>
  <si>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</si>
  <si>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</si>
  <si>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</si>
  <si>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</si>
  <si>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</si>
  <si>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</si>
  <si>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</si>
  <si>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</si>
  <si>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</si>
  <si>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</si>
  <si>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</si>
  <si>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</si>
  <si>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</si>
  <si>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</si>
  <si>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</si>
  <si>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</si>
  <si>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</si>
  <si>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</si>
  <si>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</si>
  <si>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</si>
  <si>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</si>
  <si>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</si>
  <si>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</si>
  <si>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</si>
  <si>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</si>
  <si>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</si>
  <si>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</si>
  <si>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</si>
  <si>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</si>
  <si>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</si>
  <si>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</si>
  <si>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</si>
  <si>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</si>
  <si>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</si>
  <si>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</si>
  <si>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</si>
  <si>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</si>
  <si>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</si>
  <si>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</si>
  <si>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</si>
  <si>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</si>
  <si>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</si>
  <si>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</si>
  <si>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</si>
  <si>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</si>
  <si>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</si>
  <si>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</si>
  <si>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</si>
  <si>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</si>
  <si>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</si>
  <si>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</si>
  <si>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</si>
  <si>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</si>
  <si>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</si>
  <si>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</si>
  <si>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</si>
  <si>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</si>
  <si>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</si>
  <si>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</si>
  <si>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</si>
  <si>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</si>
  <si>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</si>
  <si>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</si>
  <si>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</si>
  <si>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</si>
  <si>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</si>
  <si>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</si>
  <si>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</si>
  <si>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</si>
  <si>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</si>
  <si>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</si>
  <si>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</si>
  <si>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</si>
  <si>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</si>
  <si>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</si>
  <si>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</si>
  <si>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</si>
  <si>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</si>
  <si>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</si>
  <si>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</si>
  <si>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</si>
  <si>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</si>
  <si>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</si>
  <si>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</si>
  <si>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</si>
  <si>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</si>
  <si>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</si>
  <si>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</si>
  <si>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</si>
  <si>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</si>
  <si>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</si>
  <si>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</si>
  <si>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</si>
  <si>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</si>
  <si>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</si>
  <si>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</si>
  <si>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</si>
  <si>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</si>
  <si>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</si>
  <si>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</si>
  <si>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</si>
  <si>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</si>
  <si>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</si>
  <si>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</si>
  <si>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</si>
  <si>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</si>
  <si>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</si>
  <si>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</si>
  <si>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</si>
  <si>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</si>
  <si>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</si>
  <si>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</si>
  <si>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</si>
  <si>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</si>
  <si>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</si>
  <si>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</si>
  <si>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</si>
  <si>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</si>
  <si>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</si>
  <si>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</si>
  <si>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</si>
  <si>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</si>
  <si>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</si>
  <si>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</si>
  <si>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</si>
  <si>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</si>
  <si>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</si>
  <si>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</si>
  <si>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</si>
  <si>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</si>
  <si>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</si>
  <si>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</si>
  <si>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</si>
  <si>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</si>
  <si>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</si>
  <si>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</si>
  <si>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</si>
  <si>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</si>
  <si>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</si>
  <si>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</si>
  <si>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</si>
  <si>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</si>
  <si>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</si>
  <si>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</si>
  <si>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</si>
  <si>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</si>
  <si>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</si>
  <si>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</si>
  <si>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</si>
  <si>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</si>
  <si>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</si>
  <si>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</si>
  <si>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</si>
  <si>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</si>
  <si>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</si>
  <si>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</si>
  <si>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</si>
  <si>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</si>
  <si>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</si>
  <si>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</si>
  <si>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</si>
  <si>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</si>
  <si>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</si>
  <si>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</si>
  <si>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</si>
  <si>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</si>
  <si>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</si>
  <si>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</si>
  <si>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</si>
  <si>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</si>
  <si>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</si>
  <si>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</si>
  <si>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</si>
  <si>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</si>
  <si>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</si>
  <si>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</si>
  <si>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</si>
  <si>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</si>
  <si>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</si>
  <si>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</si>
  <si>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</si>
  <si>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</si>
  <si>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</si>
  <si>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</si>
  <si>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</si>
  <si>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</si>
  <si>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</si>
  <si>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</si>
  <si>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</si>
  <si>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</si>
  <si>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</si>
  <si>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</si>
  <si>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</si>
  <si>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</si>
  <si>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</si>
  <si>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</si>
  <si>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</si>
  <si>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</si>
  <si>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</si>
  <si>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</si>
  <si>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</si>
  <si>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</si>
  <si>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</si>
  <si>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</si>
  <si>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</si>
  <si>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</si>
  <si>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</si>
  <si>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</si>
  <si>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</si>
  <si>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</si>
  <si>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</si>
  <si>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</si>
  <si>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</si>
  <si>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</si>
  <si>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</si>
  <si>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</si>
  <si>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</si>
  <si>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</si>
  <si>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</si>
  <si>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</si>
  <si>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</si>
  <si>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</si>
  <si>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</si>
  <si>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</si>
  <si>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</si>
  <si>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</si>
  <si>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</si>
  <si>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</si>
  <si>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</si>
  <si>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</si>
  <si>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</si>
  <si>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</si>
  <si>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</si>
  <si>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</si>
  <si>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</si>
  <si>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</si>
  <si>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</si>
  <si>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</si>
  <si>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</si>
  <si>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</si>
  <si>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</si>
  <si>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</si>
  <si>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</si>
  <si>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</si>
  <si>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</si>
  <si>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</si>
  <si>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</si>
  <si>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</si>
  <si>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</si>
  <si>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</si>
  <si>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</si>
  <si>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</si>
  <si>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</si>
  <si>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</si>
  <si>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</si>
  <si>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</si>
  <si>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</si>
  <si>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</si>
  <si>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</si>
  <si>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</si>
  <si>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</si>
  <si>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</si>
  <si>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</si>
  <si>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</si>
  <si>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</si>
  <si>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</si>
  <si>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</si>
  <si>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</si>
  <si>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</si>
  <si>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</si>
  <si>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</si>
  <si>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</si>
  <si>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</si>
  <si>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</si>
  <si>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</si>
  <si>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</si>
  <si>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</si>
  <si>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</si>
  <si>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</si>
  <si>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</si>
  <si>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</si>
  <si>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</si>
  <si>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</si>
  <si>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</si>
  <si>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</si>
  <si>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</si>
  <si>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</si>
  <si>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</si>
  <si>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</si>
  <si>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</si>
  <si>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</si>
  <si>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</si>
  <si>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</si>
  <si>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</si>
  <si>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</si>
  <si>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</si>
  <si>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</si>
  <si>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</si>
  <si>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</si>
  <si>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</si>
  <si>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</si>
  <si>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</si>
  <si>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</si>
  <si>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</si>
  <si>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</si>
  <si>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</si>
  <si>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</si>
  <si>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</si>
  <si>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</si>
  <si>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</si>
  <si>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</si>
  <si>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</si>
  <si>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</si>
  <si>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</si>
  <si>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</si>
  <si>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</si>
  <si>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</si>
  <si>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</si>
  <si>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</si>
  <si>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</si>
  <si>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</si>
  <si>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</si>
  <si>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</si>
  <si>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</si>
  <si>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</si>
  <si>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</si>
  <si>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</si>
  <si>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</si>
  <si>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</si>
  <si>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</si>
  <si>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</si>
  <si>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</si>
  <si>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</si>
  <si>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</si>
  <si>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</si>
  <si>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</si>
  <si>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</si>
  <si>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</si>
  <si>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</si>
  <si>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</si>
  <si>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</si>
  <si>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</si>
  <si>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</si>
  <si>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</si>
  <si>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</si>
  <si>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</si>
  <si>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</si>
  <si>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</si>
  <si>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</si>
  <si>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</si>
  <si>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</si>
  <si>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</si>
  <si>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</si>
  <si>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</si>
  <si>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</si>
  <si>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</si>
  <si>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</si>
  <si>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</si>
  <si>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</si>
  <si>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</si>
  <si>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</si>
  <si>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</si>
  <si>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</si>
  <si>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</si>
  <si>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</si>
  <si>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</si>
  <si>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</si>
  <si>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</si>
  <si>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</si>
  <si>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</si>
  <si>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</si>
  <si>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</si>
  <si>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</si>
  <si>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</si>
  <si>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</si>
  <si>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</si>
  <si>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</si>
  <si>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</si>
  <si>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</si>
  <si>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</si>
  <si>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</si>
  <si>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</si>
  <si>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</si>
  <si>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</si>
  <si>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</si>
  <si>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</si>
  <si>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</si>
  <si>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</si>
  <si>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</si>
  <si>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</si>
  <si>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</si>
  <si>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</si>
  <si>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</si>
  <si>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</si>
  <si>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</si>
  <si>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</si>
  <si>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</si>
  <si>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</si>
  <si>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</si>
  <si>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</si>
  <si>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</si>
  <si>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</si>
  <si>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</si>
  <si>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</si>
  <si>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</si>
  <si>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</si>
  <si>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</si>
  <si>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</si>
  <si>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</si>
  <si>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</si>
  <si>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</si>
  <si>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</si>
  <si>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</si>
  <si>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</si>
  <si>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</si>
  <si>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</si>
  <si>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</si>
  <si>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</si>
  <si>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</si>
  <si>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</si>
  <si>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</si>
  <si>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</si>
  <si>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</si>
  <si>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</si>
  <si>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</si>
  <si>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</si>
  <si>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</si>
  <si>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</si>
  <si>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</si>
  <si>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</si>
  <si>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</si>
  <si>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</si>
  <si>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</si>
  <si>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</si>
  <si>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</si>
  <si>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</si>
  <si>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</si>
  <si>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</si>
  <si>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</si>
  <si>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</si>
  <si>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</si>
  <si>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</si>
  <si>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</si>
  <si>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</si>
  <si>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</si>
  <si>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</si>
  <si>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</si>
  <si>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</si>
  <si>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</si>
  <si>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</si>
  <si>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</si>
  <si>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</si>
  <si>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</si>
  <si>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</si>
  <si>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</si>
  <si>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</si>
  <si>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</si>
  <si>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</si>
  <si>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</si>
  <si>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</si>
  <si>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</si>
  <si>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</si>
  <si>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</si>
  <si>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</si>
  <si>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</si>
  <si>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</si>
  <si>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</si>
  <si>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</si>
  <si>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</si>
  <si>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</si>
  <si>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</si>
  <si>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</si>
  <si>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</si>
  <si>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</si>
  <si>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</si>
  <si>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</si>
  <si>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</si>
  <si>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</si>
  <si>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</si>
  <si>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</si>
  <si>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</si>
  <si>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</si>
  <si>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</si>
  <si>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</si>
  <si>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</si>
  <si>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</si>
  <si>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</si>
  <si>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</si>
  <si>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</si>
  <si>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</si>
  <si>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</si>
  <si>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</si>
  <si>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</si>
  <si>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</si>
  <si>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</si>
  <si>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</si>
  <si>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</si>
  <si>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</si>
  <si>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</si>
  <si>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</si>
  <si>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</si>
  <si>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</si>
  <si>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</si>
  <si>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</si>
  <si>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</si>
  <si>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</si>
  <si>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</si>
  <si>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</si>
  <si>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</si>
  <si>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</si>
  <si>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</si>
  <si>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</si>
  <si>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</si>
  <si>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</si>
  <si>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</si>
  <si>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</si>
  <si>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</si>
  <si>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</si>
  <si>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</si>
  <si>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</si>
  <si>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</si>
  <si>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</si>
  <si>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</si>
  <si>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</si>
  <si>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</si>
  <si>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</si>
  <si>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</si>
  <si>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</si>
  <si>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</si>
  <si>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</si>
  <si>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</si>
  <si>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</si>
  <si>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</si>
  <si>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</si>
  <si>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</si>
  <si>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</si>
  <si>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</si>
  <si>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</si>
  <si>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</si>
  <si>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</si>
  <si>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</si>
  <si>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</si>
  <si>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</si>
  <si>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</si>
  <si>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</si>
  <si>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</si>
  <si>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</si>
  <si>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</si>
  <si>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</si>
  <si>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</si>
  <si>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</si>
  <si>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</si>
  <si>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</si>
  <si>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</si>
  <si>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</si>
  <si>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</si>
  <si>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</si>
  <si>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</si>
  <si>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</si>
  <si>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</si>
  <si>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</si>
  <si>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</si>
  <si>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</si>
  <si>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</si>
  <si>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</si>
  <si>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</si>
  <si>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</si>
  <si>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</si>
  <si>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</si>
  <si>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</si>
  <si>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</si>
  <si>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</si>
  <si>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</si>
  <si>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</si>
  <si>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</si>
  <si>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</si>
  <si>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</si>
  <si>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</si>
  <si>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</si>
  <si>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</si>
  <si>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</si>
  <si>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</si>
  <si>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</si>
  <si>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</si>
  <si>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</si>
  <si>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</si>
  <si>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</si>
  <si>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</si>
  <si>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</si>
  <si>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</si>
  <si>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</si>
  <si>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</si>
  <si>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</si>
  <si>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</si>
  <si>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</si>
  <si>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</si>
  <si>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</si>
  <si>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</si>
  <si>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</si>
  <si>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</si>
  <si>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</si>
  <si>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</si>
  <si>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</si>
  <si>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</si>
  <si>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</si>
  <si>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</si>
  <si>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</si>
  <si>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</si>
  <si>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</si>
  <si>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</si>
  <si>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</si>
  <si>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</si>
  <si>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</si>
  <si>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</si>
  <si>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</si>
  <si>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</si>
  <si>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</si>
  <si>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</si>
  <si>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</si>
  <si>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</si>
  <si>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</si>
  <si>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</si>
  <si>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</si>
  <si>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</si>
  <si>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</si>
  <si>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</si>
  <si>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</si>
  <si>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</si>
  <si>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</si>
  <si>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</si>
  <si>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</si>
  <si>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</si>
  <si>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</si>
  <si>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</si>
  <si>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</si>
  <si>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</si>
  <si>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</si>
  <si>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</si>
  <si>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</si>
  <si>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</si>
  <si>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</si>
  <si>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</si>
  <si>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</si>
  <si>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</si>
  <si>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</si>
  <si>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</si>
  <si>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</si>
  <si>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</si>
  <si>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</si>
  <si>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</si>
  <si>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</si>
  <si>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</si>
  <si>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</si>
  <si>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</si>
  <si>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</si>
  <si>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</si>
  <si>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</si>
  <si>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</si>
  <si>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</si>
  <si>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</si>
  <si>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</si>
  <si>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</si>
  <si>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</si>
  <si>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</si>
  <si>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</si>
  <si>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</si>
  <si>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</si>
  <si>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</si>
  <si>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</si>
  <si>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</si>
  <si>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</si>
  <si>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</si>
  <si>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</si>
  <si>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</si>
  <si>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</si>
  <si>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</si>
  <si>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</si>
  <si>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</si>
  <si>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</si>
  <si>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</si>
  <si>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</si>
  <si>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</si>
  <si>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</si>
  <si>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</si>
  <si>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</si>
  <si>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</si>
  <si>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</si>
  <si>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</si>
  <si>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</si>
  <si>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</si>
  <si>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</si>
  <si>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</si>
  <si>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</si>
  <si>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</si>
  <si>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</si>
  <si>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</si>
  <si>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</si>
  <si>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</si>
  <si>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</si>
  <si>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</si>
  <si>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</si>
  <si>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</si>
  <si>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</si>
  <si>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</si>
  <si>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</si>
  <si>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</si>
  <si>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</si>
  <si>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</si>
  <si>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</si>
  <si>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</si>
  <si>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</si>
  <si>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</si>
  <si>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</si>
  <si>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</si>
  <si>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</si>
  <si>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</si>
  <si>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</si>
  <si>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</si>
  <si>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</si>
  <si>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</si>
  <si>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</si>
  <si>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</si>
  <si>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</si>
  <si>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</si>
  <si>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</si>
  <si>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</si>
  <si>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</si>
  <si>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</si>
  <si>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</si>
  <si>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</si>
  <si>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</si>
  <si>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</si>
  <si>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</si>
  <si>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</si>
  <si>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</si>
  <si>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</si>
  <si>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</si>
  <si>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</si>
  <si>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</si>
  <si>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</si>
  <si>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</si>
  <si>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</si>
  <si>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</si>
  <si>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</si>
  <si>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</si>
  <si>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</si>
  <si>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</si>
  <si>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</si>
  <si>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</si>
  <si>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</si>
  <si>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</si>
  <si>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</si>
  <si>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</si>
  <si>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</si>
  <si>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</si>
  <si>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</si>
  <si>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</si>
  <si>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</si>
  <si>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</si>
  <si>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</si>
  <si>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</si>
  <si>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</si>
  <si>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</si>
  <si>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</si>
  <si>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</si>
  <si>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</si>
  <si>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</si>
  <si>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</si>
  <si>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</si>
  <si>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</si>
  <si>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</si>
  <si>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</si>
  <si>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</si>
  <si>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</si>
  <si>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</si>
  <si>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</si>
  <si>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</si>
  <si>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</si>
  <si>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</si>
  <si>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</si>
  <si>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</si>
  <si>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</si>
  <si>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</si>
  <si>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</si>
  <si>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</si>
  <si>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</si>
  <si>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</si>
  <si>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</si>
  <si>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</si>
  <si>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</si>
  <si>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</si>
  <si>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</si>
  <si>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</si>
  <si>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</si>
  <si>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</si>
  <si>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</si>
  <si>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</si>
  <si>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</si>
  <si>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</si>
  <si>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</si>
  <si>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</si>
  <si>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</si>
  <si>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</si>
  <si>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</si>
  <si>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</si>
  <si>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</si>
  <si>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</si>
  <si>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</si>
  <si>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</si>
  <si>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</si>
  <si>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</si>
  <si>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</si>
  <si>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</si>
  <si>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</si>
  <si>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</si>
  <si>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</si>
  <si>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</si>
  <si>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</si>
  <si>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</si>
  <si>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</si>
  <si>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</si>
  <si>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</si>
  <si>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</si>
  <si>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</si>
  <si>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</si>
  <si>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</si>
  <si>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</si>
  <si>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</si>
  <si>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</si>
  <si>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</si>
  <si>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</si>
  <si>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</si>
  <si>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</si>
  <si>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</si>
  <si>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</si>
  <si>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</si>
  <si>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</si>
  <si>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</si>
  <si>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</si>
  <si>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</si>
  <si>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</si>
  <si>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</si>
  <si>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</si>
  <si>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</si>
  <si>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</si>
  <si>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</si>
  <si>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</si>
  <si>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</si>
  <si>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</si>
  <si>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</si>
  <si>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</si>
  <si>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</si>
  <si>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</si>
  <si>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</si>
  <si>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</si>
  <si>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</si>
  <si>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</si>
  <si>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</si>
  <si>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</si>
  <si>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</si>
  <si>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</si>
  <si>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</si>
  <si>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</si>
  <si>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</si>
  <si>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</si>
  <si>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</si>
  <si>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</si>
  <si>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</si>
  <si>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</si>
  <si>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</si>
  <si>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</si>
  <si>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</si>
  <si>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</si>
  <si>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</si>
  <si>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</si>
  <si>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</si>
  <si>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</si>
  <si>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</si>
  <si>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</si>
  <si>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</si>
  <si>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</si>
  <si>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</si>
  <si>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</si>
  <si>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</si>
  <si>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</si>
  <si>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</si>
  <si>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</si>
  <si>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</si>
  <si>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</si>
  <si>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</si>
  <si>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</si>
  <si>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</si>
  <si>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</si>
  <si>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</si>
  <si>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</si>
  <si>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</si>
  <si>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</si>
  <si>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</si>
  <si>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</si>
  <si>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</si>
  <si>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</si>
  <si>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</si>
  <si>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</si>
  <si>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</si>
  <si>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</si>
  <si>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</si>
  <si>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</si>
  <si>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</si>
  <si>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</si>
  <si>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</si>
  <si>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</si>
  <si>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</si>
  <si>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</si>
  <si>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</si>
  <si>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</si>
  <si>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</si>
  <si>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</si>
  <si>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</si>
  <si>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</si>
  <si>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</si>
  <si>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</si>
  <si>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</si>
  <si>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</si>
  <si>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</si>
  <si>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</si>
  <si>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</si>
  <si>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</si>
  <si>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</si>
  <si>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</si>
  <si>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</si>
  <si>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</si>
  <si>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</si>
  <si>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</si>
  <si>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</si>
  <si>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</si>
  <si>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</si>
  <si>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</si>
  <si>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</si>
  <si>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</si>
  <si>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</si>
  <si>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</si>
  <si>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</si>
  <si>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</si>
  <si>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</si>
  <si>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</si>
  <si>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</si>
  <si>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</si>
  <si>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</si>
  <si>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</si>
  <si>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</si>
  <si>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</si>
  <si>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</si>
  <si>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</si>
  <si>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</si>
  <si>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</si>
  <si>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</si>
  <si>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</si>
  <si>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</si>
  <si>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</si>
  <si>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</si>
  <si>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</si>
  <si>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</si>
  <si>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</si>
  <si>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</si>
  <si>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</si>
  <si>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</si>
  <si>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</si>
  <si>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</si>
  <si>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</si>
  <si>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</si>
  <si>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</si>
  <si>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</si>
  <si>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</si>
  <si>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</si>
  <si>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</si>
  <si>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</si>
  <si>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</si>
  <si>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</si>
  <si>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</si>
  <si>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</si>
  <si>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</si>
  <si>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</si>
  <si>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</si>
  <si>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</si>
  <si>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</si>
  <si>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</si>
  <si>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</si>
  <si>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</si>
  <si>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</si>
  <si>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</si>
  <si>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</si>
  <si>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</si>
  <si>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</si>
  <si>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</si>
  <si>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</si>
  <si>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</si>
  <si>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</si>
  <si>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</si>
  <si>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</si>
  <si>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</si>
  <si>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</si>
  <si>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</si>
  <si>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</si>
  <si>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</si>
  <si>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</si>
  <si>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</si>
  <si>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</si>
  <si>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</si>
  <si>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</si>
  <si>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</si>
  <si>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</si>
  <si>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</si>
  <si>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</si>
  <si>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</si>
  <si>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</si>
  <si>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</si>
  <si>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</si>
  <si>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</si>
  <si>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</si>
  <si>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</si>
  <si>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</si>
  <si>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</si>
  <si>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</si>
  <si>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</si>
  <si>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</si>
  <si>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</si>
  <si>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</si>
  <si>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</si>
  <si>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</si>
  <si>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</si>
  <si>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</si>
  <si>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</si>
  <si>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</si>
  <si>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</si>
  <si>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</si>
  <si>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</si>
  <si>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</si>
  <si>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</si>
  <si>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</si>
  <si>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</si>
  <si>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</si>
  <si>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</si>
  <si>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</si>
  <si>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</si>
  <si>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</si>
  <si>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</si>
  <si>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</si>
  <si>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</si>
  <si>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</si>
  <si>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</si>
  <si>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</si>
  <si>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</si>
  <si>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</si>
  <si>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</si>
  <si>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</si>
  <si>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</si>
  <si>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</si>
  <si>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</si>
  <si>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</si>
  <si>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</si>
  <si>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</si>
  <si>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</si>
  <si>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</si>
  <si>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</si>
  <si>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</si>
  <si>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</si>
  <si>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</si>
  <si>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</si>
  <si>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</si>
  <si>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</si>
  <si>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</si>
  <si>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</si>
  <si>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</si>
  <si>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</si>
  <si>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</si>
  <si>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</si>
  <si>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</si>
  <si>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</si>
  <si>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</si>
  <si>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</si>
  <si>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</si>
  <si>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</si>
  <si>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</si>
  <si>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</si>
  <si>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</si>
  <si>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</si>
  <si>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</si>
  <si>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</si>
  <si>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</si>
  <si>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</si>
  <si>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</si>
  <si>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</si>
  <si>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</si>
  <si>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</si>
  <si>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</si>
  <si>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</si>
  <si>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</si>
  <si>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</si>
  <si>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</si>
  <si>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</si>
  <si>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</si>
  <si>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</si>
  <si>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</si>
  <si>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</si>
  <si>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</si>
  <si>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</si>
  <si>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</si>
  <si>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</si>
  <si>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</si>
  <si>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</si>
  <si>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</si>
  <si>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</si>
  <si>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</si>
  <si>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</si>
  <si>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</si>
  <si>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</si>
  <si>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</si>
  <si>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</si>
  <si>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</si>
  <si>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</si>
  <si>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</si>
  <si>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</si>
  <si>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</si>
  <si>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</si>
  <si>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</si>
  <si>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</si>
  <si>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</si>
  <si>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</si>
  <si>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</si>
  <si>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</si>
  <si>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</si>
  <si>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</si>
  <si>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</si>
  <si>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</si>
  <si>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</si>
  <si>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</si>
  <si>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</si>
  <si>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</si>
  <si>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</si>
  <si>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</si>
  <si>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</si>
  <si>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</si>
  <si>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</si>
  <si>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</si>
  <si>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</si>
  <si>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</si>
  <si>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</si>
  <si>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</si>
  <si>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</si>
  <si>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</si>
  <si>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</si>
  <si>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</si>
  <si>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</si>
  <si>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</si>
  <si>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</si>
  <si>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</si>
  <si>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</si>
  <si>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</si>
  <si>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</si>
  <si>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</si>
  <si>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</si>
  <si>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</si>
  <si>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</si>
  <si>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</si>
  <si>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</si>
  <si>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</si>
  <si>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</si>
  <si>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</si>
  <si>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</si>
  <si>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</si>
  <si>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</si>
  <si>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</si>
  <si>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</si>
  <si>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</si>
  <si>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</si>
  <si>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</si>
  <si>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</si>
  <si>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</si>
  <si>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</si>
  <si>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</si>
  <si>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</si>
  <si>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</si>
  <si>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</si>
  <si>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</si>
  <si>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</si>
  <si>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</si>
  <si>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</si>
  <si>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</si>
  <si>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</si>
  <si>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</si>
  <si>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</si>
  <si>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</si>
  <si>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</si>
  <si>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</si>
  <si>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</si>
  <si>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</si>
  <si>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</si>
  <si>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</si>
  <si>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</si>
  <si>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</si>
  <si>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</si>
  <si>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</si>
  <si>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</si>
  <si>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</si>
  <si>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</si>
  <si>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</si>
  <si>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</si>
  <si>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</si>
  <si>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</si>
  <si>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</si>
  <si>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</si>
  <si>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</si>
  <si>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</si>
  <si>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</si>
  <si>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</si>
  <si>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</si>
  <si>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</si>
  <si>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</si>
  <si>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</si>
  <si>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</si>
  <si>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</si>
  <si>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</si>
  <si>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</si>
  <si>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</si>
  <si>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</si>
  <si>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</si>
  <si>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</si>
  <si>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</si>
  <si>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</si>
  <si>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</si>
  <si>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</si>
  <si>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</si>
  <si>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</si>
  <si>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</si>
  <si>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</si>
  <si>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</si>
  <si>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</si>
  <si>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</si>
  <si>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</si>
  <si>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</si>
  <si>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</si>
  <si>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</si>
  <si>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</si>
  <si>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</si>
  <si>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</si>
  <si>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</si>
  <si>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</si>
  <si>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</si>
  <si>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</si>
  <si>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</si>
  <si>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</si>
  <si>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</si>
  <si>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</si>
  <si>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</si>
  <si>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</si>
  <si>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</si>
  <si>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</si>
  <si>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</si>
  <si>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</si>
  <si>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</si>
  <si>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</si>
  <si>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</si>
  <si>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</si>
  <si>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</si>
  <si>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</si>
  <si>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</si>
  <si>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</si>
  <si>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</si>
  <si>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</si>
  <si>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</si>
  <si>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</si>
  <si>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</si>
  <si>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</si>
  <si>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</si>
  <si>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</si>
  <si>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</si>
  <si>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</si>
  <si>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</si>
  <si>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</si>
  <si>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</si>
  <si>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</si>
  <si>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</si>
  <si>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</si>
  <si>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</si>
  <si>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</si>
  <si>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</si>
  <si>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</si>
  <si>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</si>
  <si>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</si>
  <si>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</si>
  <si>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</si>
  <si>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</si>
  <si>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</si>
  <si>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</si>
  <si>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</si>
  <si>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</si>
  <si>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</si>
  <si>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</si>
  <si>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</si>
  <si>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</si>
  <si>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</si>
  <si>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</si>
  <si>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</si>
  <si>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</si>
  <si>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</si>
  <si>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</si>
  <si>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</si>
  <si>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</si>
  <si>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</si>
  <si>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</si>
  <si>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</si>
  <si>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</si>
  <si>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</si>
  <si>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</si>
  <si>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</si>
  <si>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</si>
  <si>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</si>
  <si>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</si>
  <si>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</si>
  <si>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</si>
  <si>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</si>
  <si>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</si>
  <si>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</si>
  <si>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</si>
  <si>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</si>
  <si>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</si>
  <si>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</si>
  <si>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</si>
  <si>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</si>
  <si>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</si>
  <si>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</si>
  <si>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</si>
  <si>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</si>
  <si>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</si>
  <si>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</si>
  <si>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</si>
  <si>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</si>
  <si>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</si>
  <si>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</si>
  <si>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</si>
  <si>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</si>
  <si>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</si>
  <si>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</si>
  <si>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</si>
  <si>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</si>
  <si>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</si>
  <si>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</si>
  <si>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</si>
  <si>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</si>
  <si>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</si>
  <si>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</si>
  <si>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</si>
  <si>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</si>
  <si>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</si>
  <si>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</si>
  <si>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</si>
  <si>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</si>
  <si>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</si>
  <si>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</si>
  <si>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</si>
  <si>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</si>
  <si>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</si>
  <si>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</si>
  <si>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</si>
  <si>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</si>
  <si>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</si>
  <si>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</si>
  <si>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</si>
  <si>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</si>
  <si>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</si>
  <si>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</si>
  <si>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</si>
  <si>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</si>
  <si>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</si>
  <si>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</si>
  <si>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</si>
  <si>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</si>
  <si>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</si>
  <si>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</si>
  <si>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</si>
  <si>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</si>
  <si>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</si>
  <si>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</si>
  <si>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</si>
  <si>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</si>
  <si>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</si>
  <si>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</si>
  <si>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</si>
  <si>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</si>
  <si>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</si>
  <si>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</si>
  <si>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</si>
  <si>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</si>
  <si>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</si>
  <si>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</si>
  <si>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</si>
  <si>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</si>
  <si>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</si>
  <si>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</si>
  <si>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</si>
  <si>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</si>
  <si>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</si>
  <si>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</si>
  <si>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</si>
  <si>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</si>
  <si>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</si>
  <si>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</si>
  <si>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</si>
  <si>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</si>
  <si>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</si>
  <si>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</si>
  <si>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</si>
  <si>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</si>
  <si>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</si>
  <si>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</si>
  <si>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</si>
  <si>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</si>
  <si>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</si>
  <si>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</si>
  <si>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</si>
  <si>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</si>
  <si>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</si>
  <si>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</si>
  <si>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</si>
  <si>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</si>
  <si>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</si>
  <si>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</si>
  <si>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</si>
  <si>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</si>
  <si>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</si>
  <si>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</si>
  <si>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</si>
  <si>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</si>
  <si>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</si>
  <si>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</si>
  <si>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</si>
  <si>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</si>
  <si>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</si>
  <si>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</si>
  <si>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</si>
  <si>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</si>
  <si>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</si>
  <si>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</si>
  <si>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</si>
  <si>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</si>
  <si>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</si>
  <si>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</si>
  <si>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</si>
  <si>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</si>
  <si>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</si>
  <si>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</si>
  <si>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</si>
  <si>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</si>
  <si>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</si>
  <si>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</si>
  <si>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</si>
  <si>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</si>
  <si>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</si>
  <si>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</si>
  <si>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</si>
  <si>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</si>
  <si>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</si>
  <si>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</si>
  <si>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</si>
  <si>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</si>
  <si>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</si>
  <si>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</si>
  <si>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</si>
  <si>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</si>
  <si>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</si>
  <si>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</si>
  <si>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</si>
  <si>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</si>
  <si>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</si>
  <si>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</si>
  <si>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</si>
  <si>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</si>
  <si>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</si>
  <si>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</si>
  <si>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</si>
  <si>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</si>
  <si>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</si>
  <si>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</si>
  <si>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</si>
  <si>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</si>
  <si>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</si>
  <si>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</si>
  <si>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</si>
  <si>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</si>
  <si>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</si>
  <si>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</si>
  <si>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</si>
  <si>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</si>
  <si>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</si>
  <si>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</si>
  <si>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</si>
  <si>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</si>
  <si>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</si>
  <si>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</si>
  <si>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</si>
  <si>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</si>
  <si>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</si>
  <si>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</si>
  <si>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</si>
  <si>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</si>
  <si>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</si>
  <si>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</si>
  <si>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</si>
  <si>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</si>
  <si>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</si>
  <si>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</si>
  <si>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</si>
  <si>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</si>
  <si>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</si>
  <si>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</si>
  <si>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</si>
  <si>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</si>
  <si>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</si>
  <si>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</si>
  <si>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</si>
  <si>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</si>
  <si>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</si>
  <si>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</si>
  <si>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</si>
  <si>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</si>
  <si>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</si>
  <si>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</si>
  <si>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</si>
  <si>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</si>
  <si>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</si>
  <si>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</si>
  <si>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</si>
  <si>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</si>
  <si>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</si>
  <si>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</si>
  <si>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</si>
  <si>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</si>
  <si>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</si>
  <si>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</si>
  <si>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</si>
  <si>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</si>
  <si>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</si>
  <si>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</si>
  <si>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</si>
  <si>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</si>
  <si>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</si>
  <si>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</si>
  <si>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</si>
  <si>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</si>
  <si>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</si>
  <si>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</si>
  <si>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</si>
  <si>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</si>
  <si>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</si>
  <si>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</si>
  <si>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</si>
  <si>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</si>
  <si>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</si>
  <si>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</si>
  <si>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</si>
  <si>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</si>
  <si>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</si>
  <si>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</si>
  <si>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</si>
  <si>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</si>
  <si>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</si>
  <si>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</si>
  <si>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</si>
  <si>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</si>
  <si>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</si>
  <si>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</si>
  <si>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</si>
  <si>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</si>
  <si>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</si>
  <si>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</si>
  <si>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</si>
  <si>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</si>
  <si>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</si>
  <si>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</si>
  <si>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</si>
  <si>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</si>
  <si>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</si>
  <si>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</si>
  <si>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</si>
  <si>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</si>
  <si>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</si>
  <si>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</si>
  <si>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</si>
  <si>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</si>
  <si>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</si>
  <si>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</si>
  <si>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</si>
  <si>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</si>
  <si>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</si>
  <si>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</si>
  <si>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</si>
  <si>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</si>
  <si>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</si>
  <si>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</si>
  <si>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</si>
  <si>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</si>
  <si>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</si>
  <si>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</si>
  <si>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</si>
  <si>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</si>
  <si>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</si>
  <si>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</si>
  <si>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</si>
  <si>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</si>
  <si>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</si>
  <si>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</si>
  <si>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</si>
  <si>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</si>
  <si>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</si>
  <si>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</si>
  <si>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</si>
  <si>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</si>
  <si>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</si>
  <si>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</si>
  <si>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</si>
  <si>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</si>
  <si>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</si>
  <si>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</si>
  <si>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</si>
  <si>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</si>
  <si>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</si>
  <si>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</si>
  <si>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</si>
  <si>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</si>
  <si>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</si>
  <si>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</si>
  <si>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</si>
  <si>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</si>
  <si>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</si>
  <si>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</si>
  <si>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</si>
  <si>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</si>
  <si>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</si>
  <si>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</si>
  <si>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</si>
  <si>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</si>
  <si>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</si>
  <si>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</si>
  <si>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</si>
  <si>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</si>
  <si>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</si>
  <si>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</si>
  <si>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</si>
  <si>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</si>
  <si>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</si>
  <si>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</si>
  <si>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</si>
  <si>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</si>
  <si>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</si>
  <si>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</si>
  <si>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</si>
  <si>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</si>
  <si>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</si>
  <si>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</si>
  <si>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</si>
  <si>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</si>
  <si>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</si>
  <si>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</si>
  <si>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</si>
  <si>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</si>
  <si>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</si>
  <si>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</si>
  <si>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</si>
  <si>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</si>
  <si>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</si>
  <si>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</si>
  <si>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</si>
  <si>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</si>
  <si>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</si>
  <si>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</si>
  <si>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</si>
  <si>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</si>
  <si>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</si>
  <si>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</si>
  <si>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</si>
  <si>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</si>
  <si>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</si>
  <si>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</si>
  <si>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</si>
  <si>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</si>
  <si>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</si>
  <si>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</si>
  <si>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</si>
  <si>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</si>
  <si>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</si>
  <si>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</si>
  <si>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</si>
  <si>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</si>
  <si>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</si>
  <si>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</si>
  <si>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</si>
  <si>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</si>
  <si>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</si>
  <si>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</si>
  <si>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</si>
  <si>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</si>
  <si>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</si>
  <si>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</si>
  <si>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</si>
  <si>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</si>
  <si>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</si>
  <si>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</si>
  <si>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</si>
  <si>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</si>
  <si>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</si>
  <si>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</si>
  <si>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</si>
  <si>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</si>
  <si>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</si>
  <si>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</si>
  <si>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</si>
  <si>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</si>
  <si>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</si>
  <si>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</si>
  <si>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</si>
  <si>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</si>
  <si>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</si>
  <si>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</si>
  <si>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</si>
  <si>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</si>
  <si>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</si>
  <si>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</si>
  <si>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</si>
  <si>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</si>
  <si>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</si>
  <si>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</si>
  <si>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</si>
  <si>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</si>
  <si>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</si>
  <si>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</si>
  <si>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</si>
  <si>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</si>
  <si>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</si>
  <si>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</si>
  <si>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</si>
  <si>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</si>
  <si>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</si>
  <si>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</si>
  <si>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</si>
  <si>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</si>
  <si>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</si>
  <si>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</si>
  <si>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</si>
  <si>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</si>
  <si>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</si>
  <si>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</si>
  <si>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</si>
  <si>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</si>
  <si>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</si>
  <si>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</si>
  <si>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</si>
  <si>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</si>
  <si>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</si>
  <si>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</si>
  <si>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</si>
  <si>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</si>
  <si>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</si>
  <si>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</si>
  <si>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</si>
  <si>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</si>
  <si>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</si>
  <si>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</si>
  <si>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</si>
  <si>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</si>
  <si>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</si>
  <si>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</si>
  <si>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</si>
  <si>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</si>
  <si>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</si>
  <si>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</si>
  <si>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</si>
  <si>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</si>
  <si>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</si>
  <si>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</si>
  <si>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</si>
  <si>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</si>
  <si>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</si>
  <si>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</si>
  <si>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</si>
  <si>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</si>
  <si>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</si>
  <si>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</si>
  <si>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</si>
  <si>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</si>
  <si>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</si>
  <si>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</si>
  <si>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</si>
  <si>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</si>
  <si>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</si>
  <si>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</si>
  <si>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</si>
  <si>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</si>
  <si>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</si>
  <si>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</si>
  <si>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</si>
  <si>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</si>
  <si>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</si>
  <si>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</si>
  <si>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</si>
  <si>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</si>
  <si>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</si>
  <si>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</si>
  <si>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</si>
  <si>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</si>
  <si>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</si>
  <si>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</si>
  <si>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</si>
  <si>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</si>
  <si>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</si>
  <si>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</si>
  <si>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</si>
  <si>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</si>
  <si>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</si>
  <si>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</si>
  <si>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</si>
  <si>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</si>
  <si>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</si>
  <si>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</si>
  <si>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</si>
  <si>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</si>
  <si>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</si>
  <si>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</si>
  <si>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</si>
  <si>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</si>
  <si>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</si>
  <si>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</si>
  <si>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</si>
  <si>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</si>
  <si>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</si>
  <si>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</si>
  <si>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</si>
  <si>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</si>
  <si>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</si>
  <si>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</si>
  <si>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</si>
  <si>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</si>
  <si>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</si>
  <si>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</si>
  <si>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</si>
  <si>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</si>
  <si>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</si>
  <si>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</si>
  <si>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</si>
  <si>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</si>
  <si>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</si>
  <si>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</si>
  <si>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</si>
  <si>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</si>
  <si>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</si>
  <si>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</si>
  <si>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</si>
  <si>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</si>
  <si>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</si>
  <si>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</si>
  <si>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</si>
  <si>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</si>
  <si>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</si>
  <si>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</si>
  <si>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</si>
  <si>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</si>
  <si>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</si>
  <si>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</si>
  <si>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</si>
  <si>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</si>
  <si>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</si>
  <si>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</si>
  <si>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</si>
  <si>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</si>
  <si>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</si>
  <si>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</si>
  <si>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</si>
  <si>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</si>
  <si>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</si>
  <si>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</si>
  <si>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</si>
  <si>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</si>
  <si>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</si>
  <si>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</si>
  <si>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</si>
  <si>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</si>
  <si>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</si>
  <si>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</si>
  <si>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</si>
  <si>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</si>
  <si>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</si>
  <si>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</si>
  <si>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</si>
  <si>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</si>
  <si>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</si>
  <si>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</si>
  <si>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</si>
  <si>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</si>
  <si>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</si>
  <si>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</si>
  <si>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</si>
  <si>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</si>
  <si>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</si>
  <si>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</si>
  <si>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</si>
  <si>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</si>
  <si>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</si>
  <si>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</si>
  <si>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</si>
  <si>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</si>
  <si>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</si>
  <si>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</si>
  <si>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</si>
  <si>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</si>
  <si>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</si>
  <si>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</si>
  <si>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</si>
  <si>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</si>
  <si>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</si>
  <si>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</si>
  <si>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</si>
  <si>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</si>
  <si>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</si>
  <si>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</si>
  <si>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</si>
  <si>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</si>
  <si>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</si>
  <si>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</si>
  <si>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</si>
  <si>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</si>
  <si>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</si>
  <si>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</si>
  <si>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</si>
  <si>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</si>
  <si>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</si>
  <si>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</si>
  <si>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</si>
  <si>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</si>
  <si>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</si>
  <si>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</si>
  <si>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</si>
  <si>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</si>
  <si>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</si>
  <si>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</si>
  <si>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</si>
  <si>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</si>
  <si>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</si>
  <si>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</si>
  <si>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</si>
  <si>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</si>
  <si>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</si>
  <si>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</si>
  <si>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</si>
  <si>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</si>
  <si>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</si>
  <si>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</si>
  <si>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</si>
  <si>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</si>
  <si>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</si>
  <si>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</si>
  <si>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</si>
  <si>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</si>
  <si>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</si>
  <si>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</si>
  <si>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</si>
  <si>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</si>
  <si>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</si>
  <si>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</si>
  <si>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</si>
  <si>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</si>
  <si>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</si>
  <si>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</si>
  <si>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</si>
  <si>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</si>
  <si>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</si>
  <si>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</si>
  <si>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</si>
  <si>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</si>
  <si>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</si>
  <si>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</si>
  <si>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</si>
  <si>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</si>
  <si>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</si>
  <si>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</si>
  <si>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</si>
  <si>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</si>
  <si>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</si>
  <si>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</si>
  <si>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</si>
  <si>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</si>
  <si>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</si>
  <si>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</si>
  <si>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</si>
  <si>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</si>
  <si>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</si>
  <si>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</si>
  <si>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</si>
  <si>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</si>
  <si>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</si>
  <si>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</si>
  <si>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</si>
  <si>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</si>
  <si>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</si>
  <si>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</si>
  <si>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</si>
  <si>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</si>
  <si>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</si>
  <si>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</si>
  <si>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</si>
  <si>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</si>
  <si>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</si>
  <si>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</si>
  <si>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</si>
  <si>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</si>
  <si>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</si>
  <si>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</si>
  <si>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</si>
  <si>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</si>
  <si>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</si>
  <si>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</si>
  <si>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</si>
  <si>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</si>
  <si>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</si>
  <si>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</si>
  <si>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</si>
  <si>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</si>
  <si>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</si>
  <si>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</si>
  <si>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</si>
  <si>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</si>
  <si>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</si>
  <si>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</si>
  <si>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</si>
  <si>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</si>
  <si>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</si>
  <si>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</si>
  <si>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</si>
  <si>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</si>
  <si>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</si>
  <si>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</si>
  <si>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</si>
  <si>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</si>
  <si>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</si>
  <si>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</si>
  <si>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</si>
  <si>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</si>
  <si>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</si>
  <si>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</si>
  <si>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</si>
  <si>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</si>
  <si>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</si>
  <si>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</si>
  <si>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</si>
  <si>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</si>
  <si>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</si>
  <si>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</si>
  <si>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</si>
  <si>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</si>
  <si>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</si>
  <si>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</si>
  <si>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</si>
  <si>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</si>
  <si>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</si>
  <si>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</si>
  <si>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</si>
  <si>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</si>
  <si>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</si>
  <si>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</si>
  <si>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</si>
  <si>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</si>
  <si>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</si>
  <si>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</si>
  <si>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</si>
  <si>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</si>
  <si>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</si>
  <si>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</si>
  <si>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</si>
  <si>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</si>
  <si>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</si>
  <si>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</si>
  <si>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</si>
  <si>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</si>
  <si>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</si>
  <si>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</si>
  <si>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</si>
  <si>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</si>
  <si>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</si>
  <si>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</si>
  <si>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</si>
  <si>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</si>
  <si>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</si>
  <si>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</si>
  <si>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</si>
  <si>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</si>
  <si>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</si>
  <si>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</si>
  <si>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</si>
  <si>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</si>
  <si>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</si>
  <si>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</si>
  <si>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</si>
  <si>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</si>
  <si>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</si>
  <si>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</si>
  <si>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</si>
  <si>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</si>
  <si>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</si>
  <si>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</si>
  <si>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</si>
  <si>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</si>
  <si>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</si>
  <si>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</si>
  <si>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</si>
  <si>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</si>
  <si>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</si>
  <si>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</si>
  <si>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</si>
  <si>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</si>
  <si>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</si>
  <si>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</si>
  <si>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</si>
  <si>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</si>
  <si>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</si>
  <si>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</si>
  <si>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</si>
  <si>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</si>
  <si>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</si>
  <si>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</si>
  <si>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</si>
  <si>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</si>
  <si>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</si>
  <si>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</si>
  <si>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</si>
  <si>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</si>
  <si>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</si>
  <si>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</si>
  <si>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</si>
  <si>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</si>
  <si>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</si>
  <si>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</si>
  <si>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</si>
  <si>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</si>
  <si>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</si>
  <si>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</si>
  <si>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</si>
  <si>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</si>
  <si>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</si>
  <si>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</si>
  <si>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</si>
  <si>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</si>
  <si>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</si>
  <si>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</si>
  <si>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</si>
  <si>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</si>
  <si>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</si>
  <si>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</si>
  <si>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</si>
  <si>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</si>
  <si>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</si>
  <si>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</si>
  <si>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</si>
  <si>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</si>
  <si>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</si>
  <si>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</si>
  <si>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</si>
  <si>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</si>
  <si>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</si>
  <si>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</si>
  <si>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</si>
  <si>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</si>
  <si>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</si>
  <si>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</si>
  <si>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</si>
  <si>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</si>
  <si>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</si>
  <si>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</si>
  <si>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</si>
  <si>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</si>
  <si>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</si>
  <si>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</si>
  <si>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</si>
  <si>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</si>
  <si>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</si>
  <si>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</si>
  <si>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</si>
  <si>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</si>
  <si>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</si>
  <si>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</si>
  <si>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</si>
  <si>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</si>
  <si>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</si>
  <si>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</si>
  <si>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</si>
  <si>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</si>
  <si>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</si>
  <si>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</si>
  <si>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</si>
  <si>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</si>
  <si>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</si>
  <si>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</si>
  <si>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</si>
  <si>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</si>
  <si>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</si>
  <si>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</si>
  <si>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</si>
  <si>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</si>
  <si>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</si>
  <si>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</si>
  <si>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</si>
  <si>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</si>
  <si>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</si>
  <si>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</si>
  <si>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</si>
  <si>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</si>
  <si>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</si>
  <si>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</si>
  <si>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</si>
  <si>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</si>
  <si>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</si>
  <si>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</si>
  <si>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</si>
  <si>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</si>
  <si>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</si>
  <si>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</si>
  <si>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</si>
  <si>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</si>
  <si>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</si>
  <si>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</si>
  <si>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</si>
  <si>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</si>
  <si>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</si>
  <si>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</si>
  <si>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</si>
  <si>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</si>
  <si>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</si>
  <si>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</si>
  <si>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</si>
  <si>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</si>
  <si>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</si>
  <si>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</si>
  <si>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</si>
  <si>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</si>
  <si>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</si>
  <si>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</si>
  <si>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</si>
  <si>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</si>
  <si>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</si>
  <si>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</si>
  <si>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</si>
  <si>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</si>
  <si>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</si>
  <si>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</si>
  <si>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</si>
  <si>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</si>
  <si>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</si>
  <si>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</si>
  <si>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</si>
  <si>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</si>
  <si>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</si>
  <si>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</si>
  <si>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</si>
  <si>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</si>
  <si>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</si>
  <si>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</si>
  <si>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</si>
  <si>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</si>
  <si>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</si>
  <si>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</si>
  <si>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</si>
  <si>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</si>
  <si>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</si>
  <si>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</si>
  <si>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</si>
  <si>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</si>
  <si>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</si>
  <si>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</si>
  <si>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</si>
  <si>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</si>
  <si>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</si>
  <si>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</si>
  <si>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</si>
  <si>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</si>
  <si>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</si>
  <si>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</si>
  <si>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</si>
  <si>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</si>
  <si>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</si>
  <si>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</si>
  <si>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</si>
  <si>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</si>
  <si>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</si>
  <si>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</si>
  <si>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</si>
  <si>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</si>
  <si>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</si>
  <si>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</si>
  <si>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</si>
  <si>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</si>
  <si>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</si>
  <si>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</si>
  <si>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</si>
  <si>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</si>
  <si>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</si>
  <si>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</si>
  <si>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</si>
  <si>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</si>
  <si>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</si>
  <si>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</si>
  <si>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</si>
  <si>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</si>
  <si>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</si>
  <si>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</si>
  <si>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</si>
  <si>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</si>
  <si>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</si>
  <si>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</si>
  <si>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</si>
  <si>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</si>
  <si>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</si>
  <si>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</si>
  <si>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</si>
  <si>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</si>
  <si>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</si>
  <si>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</si>
  <si>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</si>
  <si>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</si>
  <si>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</si>
  <si>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</si>
  <si>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</si>
  <si>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</si>
  <si>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</si>
  <si>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</si>
  <si>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</si>
  <si>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</si>
  <si>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</si>
  <si>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</si>
  <si>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</si>
  <si>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</si>
  <si>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</si>
  <si>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</si>
  <si>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</si>
  <si>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</si>
  <si>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</si>
  <si>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</si>
  <si>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</si>
  <si>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</si>
  <si>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</si>
  <si>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</si>
  <si>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</si>
  <si>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</si>
  <si>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</si>
  <si>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</si>
  <si>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</si>
  <si>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</si>
  <si>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</si>
  <si>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</si>
  <si>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</si>
  <si>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</si>
  <si>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</si>
  <si>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</si>
  <si>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</si>
  <si>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</si>
  <si>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</si>
  <si>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</si>
  <si>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</si>
  <si>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</si>
  <si>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</si>
  <si>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</si>
  <si>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</si>
  <si>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</si>
  <si>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</si>
  <si>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</si>
  <si>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</si>
  <si>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</si>
  <si>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</si>
  <si>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</si>
  <si>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</si>
  <si>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</si>
  <si>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</si>
  <si>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</si>
  <si>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</si>
  <si>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</si>
  <si>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</si>
  <si>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</si>
  <si>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</si>
  <si>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</si>
  <si>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</si>
  <si>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</si>
  <si>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</si>
  <si>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</si>
  <si>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</si>
  <si>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</si>
  <si>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</si>
  <si>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</si>
  <si>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</si>
  <si>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</si>
  <si>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</si>
  <si>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</si>
  <si>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</si>
  <si>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</si>
  <si>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</si>
  <si>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</si>
  <si>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</si>
  <si>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</si>
  <si>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</si>
  <si>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</si>
  <si>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</si>
  <si>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</si>
  <si>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</si>
  <si>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</si>
  <si>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</si>
  <si>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</si>
  <si>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</si>
  <si>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</si>
  <si>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</si>
  <si>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</si>
  <si>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</si>
  <si>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</si>
  <si>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</si>
  <si>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</si>
  <si>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</si>
  <si>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</si>
  <si>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</si>
  <si>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</si>
  <si>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</si>
  <si>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</si>
  <si>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</si>
  <si>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</si>
  <si>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</si>
  <si>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</si>
  <si>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</si>
  <si>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</si>
  <si>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</si>
  <si>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</si>
  <si>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</si>
  <si>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</si>
  <si>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</si>
  <si>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</si>
  <si>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</si>
  <si>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</si>
  <si>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</si>
  <si>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</si>
  <si>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</si>
  <si>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</si>
  <si>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</si>
  <si>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</si>
  <si>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</si>
  <si>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</si>
  <si>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</si>
  <si>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</si>
  <si>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</si>
  <si>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</si>
  <si>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</si>
  <si>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</si>
  <si>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</si>
  <si>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</si>
  <si>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</si>
  <si>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</si>
  <si>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</si>
  <si>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</si>
  <si>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</si>
  <si>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</si>
  <si>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</si>
  <si>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</si>
  <si>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</si>
  <si>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</si>
  <si>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</si>
  <si>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</si>
  <si>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</si>
  <si>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</si>
  <si>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</si>
  <si>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</si>
  <si>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</si>
  <si>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</si>
  <si>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</si>
  <si>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</si>
  <si>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</si>
  <si>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</si>
  <si>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</si>
  <si>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</si>
  <si>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</si>
  <si>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</si>
  <si>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</si>
  <si>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</si>
  <si>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</si>
  <si>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</si>
  <si>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</si>
  <si>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</si>
  <si>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</si>
  <si>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</si>
  <si>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</si>
  <si>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</si>
  <si>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</si>
  <si>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</si>
  <si>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</si>
  <si>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</si>
  <si>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</si>
  <si>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</si>
  <si>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</si>
  <si>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</si>
  <si>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</si>
  <si>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</si>
  <si>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</si>
  <si>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</si>
  <si>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</si>
  <si>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</si>
  <si>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</si>
  <si>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</si>
  <si>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</si>
  <si>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</si>
  <si>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</si>
  <si>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</si>
  <si>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</si>
  <si>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</si>
  <si>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</si>
  <si>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</si>
  <si>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</si>
  <si>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</si>
  <si>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</si>
  <si>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</si>
  <si>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</si>
  <si>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</si>
  <si>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</si>
  <si>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</si>
  <si>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</si>
  <si>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</si>
  <si>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</si>
  <si>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</si>
  <si>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</si>
  <si>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</si>
  <si>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</si>
  <si>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</si>
  <si>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</si>
  <si>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</si>
  <si>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</si>
  <si>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</si>
  <si>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</si>
  <si>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</si>
  <si>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</si>
  <si>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</si>
  <si>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</si>
  <si>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</si>
  <si>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</si>
  <si>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</si>
  <si>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</si>
  <si>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</si>
  <si>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</si>
  <si>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</si>
  <si>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</si>
  <si>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</si>
  <si>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</si>
  <si>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</si>
  <si>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</si>
  <si>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</si>
  <si>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</si>
  <si>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</si>
  <si>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</si>
  <si>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</si>
  <si>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</si>
  <si>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</si>
  <si>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</si>
  <si>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</si>
  <si>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</si>
  <si>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</si>
  <si>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</si>
  <si>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</si>
  <si>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</si>
  <si>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</si>
  <si>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</si>
  <si>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</si>
  <si>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</si>
  <si>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</si>
  <si>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</si>
  <si>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</si>
  <si>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</si>
  <si>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</si>
  <si>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</si>
  <si>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</si>
  <si>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</si>
  <si>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</si>
  <si>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</si>
  <si>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</si>
  <si>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</si>
  <si>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</si>
  <si>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</si>
  <si>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</si>
  <si>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</si>
  <si>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</si>
  <si>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</si>
  <si>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</si>
  <si>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</si>
  <si>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</si>
  <si>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</si>
  <si>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</si>
  <si>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</si>
  <si>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</si>
  <si>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</si>
  <si>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</si>
  <si>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</si>
  <si>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</si>
  <si>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</si>
  <si>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</si>
  <si>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</si>
  <si>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</si>
  <si>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</si>
  <si>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</si>
  <si>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</si>
  <si>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</si>
  <si>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</si>
  <si>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</si>
  <si>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</si>
  <si>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</si>
  <si>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</si>
  <si>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</si>
  <si>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</si>
  <si>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</si>
  <si>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</si>
  <si>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</si>
  <si>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</si>
  <si>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</si>
  <si>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</si>
  <si>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</si>
  <si>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</si>
  <si>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</si>
  <si>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</si>
  <si>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</si>
  <si>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</si>
  <si>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</si>
  <si>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</si>
  <si>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</si>
  <si>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</si>
  <si>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</si>
  <si>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</si>
  <si>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</si>
  <si>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</si>
  <si>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</si>
  <si>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</si>
  <si>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</si>
  <si>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</si>
  <si>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</si>
  <si>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</si>
  <si>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</si>
  <si>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</si>
  <si>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</si>
  <si>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</si>
  <si>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</si>
  <si>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</si>
  <si>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</si>
  <si>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</si>
  <si>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</si>
  <si>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</si>
  <si>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</si>
  <si>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</si>
  <si>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</si>
  <si>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</si>
  <si>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</si>
  <si>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</si>
  <si>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</si>
  <si>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</si>
  <si>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</si>
  <si>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</si>
  <si>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</si>
  <si>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</si>
  <si>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</si>
  <si>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</si>
  <si>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</si>
  <si>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</si>
  <si>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</si>
  <si>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</si>
  <si>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</si>
  <si>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</si>
  <si>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</si>
  <si>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</si>
  <si>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</si>
  <si>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</si>
  <si>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</si>
  <si>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</si>
  <si>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</si>
  <si>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</si>
  <si>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</si>
  <si>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</si>
  <si>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</si>
  <si>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</si>
  <si>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</si>
  <si>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</si>
  <si>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</si>
  <si>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</si>
  <si>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</si>
  <si>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</si>
  <si>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</si>
  <si>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</si>
  <si>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</si>
  <si>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</si>
  <si>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</si>
  <si>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</si>
  <si>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</si>
  <si>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</si>
  <si>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</si>
  <si>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</si>
  <si>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</si>
  <si>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</si>
  <si>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</si>
  <si>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</si>
  <si>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</si>
  <si>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</si>
  <si>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</si>
  <si>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</si>
  <si>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</si>
  <si>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</si>
  <si>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</si>
  <si>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</si>
  <si>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</si>
  <si>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</si>
  <si>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</si>
  <si>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</si>
  <si>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</si>
  <si>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</si>
  <si>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</si>
  <si>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</si>
  <si>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</si>
  <si>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</si>
  <si>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</si>
  <si>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</si>
  <si>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</si>
  <si>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</si>
  <si>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</si>
  <si>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</si>
  <si>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</si>
  <si>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</si>
  <si>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</si>
  <si>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</si>
  <si>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</si>
  <si>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</si>
  <si>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</si>
  <si>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</si>
  <si>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</si>
  <si>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</si>
  <si>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</si>
  <si>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</si>
  <si>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</si>
  <si>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</si>
  <si>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</si>
  <si>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</si>
  <si>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</si>
  <si>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</si>
  <si>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</si>
  <si>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</si>
  <si>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</si>
  <si>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</si>
  <si>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</si>
  <si>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</si>
  <si>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</si>
  <si>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</si>
  <si>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</si>
  <si>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</si>
  <si>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</si>
  <si>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</si>
  <si>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</si>
  <si>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</si>
  <si>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</si>
  <si>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</si>
  <si>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</si>
  <si>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</si>
  <si>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</si>
  <si>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</si>
  <si>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</si>
  <si>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</si>
  <si>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</si>
  <si>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</si>
  <si>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</si>
  <si>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</si>
  <si>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</si>
  <si>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</si>
  <si>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</si>
  <si>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</si>
  <si>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</si>
  <si>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</si>
  <si>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</si>
  <si>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</si>
  <si>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</si>
  <si>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</si>
  <si>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</si>
  <si>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</si>
  <si>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</si>
  <si>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</si>
  <si>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</si>
  <si>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</si>
  <si>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</si>
  <si>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</si>
  <si>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</si>
  <si>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</si>
  <si>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</si>
  <si>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</si>
  <si>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</si>
  <si>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</si>
  <si>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</si>
  <si>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</si>
  <si>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</si>
  <si>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</si>
  <si>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</si>
  <si>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</si>
  <si>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</si>
  <si>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</si>
  <si>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</si>
  <si>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</si>
  <si>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</si>
  <si>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</si>
  <si>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</si>
  <si>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</si>
  <si>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</si>
  <si>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</si>
  <si>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</si>
  <si>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</si>
  <si>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</si>
  <si>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</si>
  <si>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</si>
  <si>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</si>
  <si>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</si>
  <si>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</si>
  <si>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</si>
  <si>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</si>
  <si>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</si>
  <si>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</si>
  <si>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</si>
  <si>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</si>
  <si>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</si>
  <si>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</si>
  <si>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</si>
  <si>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</si>
  <si>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</si>
  <si>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</si>
  <si>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</si>
  <si>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</si>
  <si>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</si>
  <si>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</si>
  <si>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</si>
  <si>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</si>
  <si>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</si>
  <si>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</si>
  <si>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</si>
  <si>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</si>
  <si>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</si>
  <si>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</si>
  <si>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</si>
  <si>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</si>
  <si>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</si>
  <si>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</si>
  <si>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</si>
  <si>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</si>
  <si>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</si>
  <si>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</si>
  <si>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</si>
  <si>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</si>
  <si>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</si>
  <si>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</si>
  <si>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</si>
  <si>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</si>
  <si>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</si>
  <si>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</si>
  <si>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</si>
  <si>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</si>
  <si>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</si>
  <si>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</si>
  <si>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</si>
  <si>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</si>
  <si>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</si>
  <si>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</si>
  <si>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</si>
  <si>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</si>
  <si>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</si>
  <si>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</si>
  <si>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</si>
  <si>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</si>
  <si>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</si>
  <si>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</si>
  <si>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</si>
  <si>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</si>
  <si>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</si>
  <si>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</si>
  <si>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</si>
  <si>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</si>
  <si>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</si>
  <si>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</si>
  <si>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</si>
  <si>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</si>
  <si>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</si>
  <si>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</si>
  <si>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</si>
  <si>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</si>
  <si>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</si>
  <si>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</si>
  <si>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</si>
  <si>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</si>
  <si>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</si>
  <si>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</si>
  <si>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</si>
  <si>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</si>
  <si>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</si>
  <si>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</si>
  <si>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</si>
  <si>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</si>
  <si>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</si>
  <si>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</si>
  <si>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</si>
  <si>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</si>
  <si>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</si>
  <si>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</si>
  <si>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</si>
  <si>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</si>
  <si>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</si>
  <si>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</si>
  <si>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</si>
  <si>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</si>
  <si>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</si>
  <si>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</si>
  <si>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</si>
  <si>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</si>
  <si>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</si>
  <si>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</si>
  <si>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</si>
  <si>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</si>
  <si>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</si>
  <si>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</si>
  <si>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</si>
  <si>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</si>
  <si>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</si>
  <si>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</si>
  <si>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</si>
  <si>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</si>
  <si>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</si>
  <si>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</si>
  <si>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</si>
  <si>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</si>
  <si>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</si>
  <si>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</si>
  <si>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</si>
  <si>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</si>
  <si>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</si>
  <si>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</si>
  <si>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</si>
  <si>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</si>
  <si>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</si>
  <si>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</si>
  <si>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</si>
  <si>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</si>
  <si>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</si>
  <si>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</si>
  <si>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</si>
  <si>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</si>
  <si>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</si>
  <si>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</si>
  <si>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</si>
  <si>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</si>
  <si>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</si>
  <si>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</si>
  <si>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</si>
  <si>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</si>
  <si>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</si>
  <si>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</si>
  <si>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</si>
  <si>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</si>
  <si>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</si>
  <si>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</si>
  <si>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</si>
  <si>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</si>
  <si>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</si>
  <si>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</si>
  <si>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</si>
  <si>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</si>
  <si>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</si>
  <si>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</si>
  <si>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</si>
  <si>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</si>
  <si>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</si>
  <si>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</si>
  <si>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</si>
  <si>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</si>
  <si>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</si>
  <si>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</si>
  <si>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</si>
  <si>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</si>
  <si>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</si>
  <si>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</si>
  <si>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</si>
  <si>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</si>
  <si>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</si>
  <si>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</si>
  <si>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</si>
  <si>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</si>
  <si>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</si>
  <si>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</si>
  <si>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</si>
  <si>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</si>
  <si>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</si>
  <si>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</si>
  <si>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</si>
  <si>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</si>
  <si>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</si>
  <si>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</si>
  <si>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</si>
  <si>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</si>
  <si>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</si>
  <si>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</si>
  <si>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</si>
  <si>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</si>
  <si>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</si>
  <si>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</si>
  <si>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</si>
  <si>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</si>
  <si>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</si>
  <si>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</si>
  <si>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</si>
  <si>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</si>
  <si>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</si>
  <si>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</si>
  <si>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</si>
  <si>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</si>
  <si>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</si>
  <si>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</si>
  <si>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</si>
  <si>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</si>
  <si>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</si>
  <si>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</si>
  <si>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</si>
  <si>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</si>
  <si>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</si>
  <si>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</si>
  <si>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</si>
  <si>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</si>
  <si>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</si>
  <si>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</si>
  <si>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</si>
  <si>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</si>
  <si>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</si>
  <si>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</si>
  <si>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</si>
  <si>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</si>
  <si>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</si>
  <si>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</si>
  <si>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</si>
  <si>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</si>
  <si>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</si>
  <si>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</si>
  <si>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</si>
  <si>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</si>
  <si>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</si>
  <si>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</si>
  <si>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</si>
  <si>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</si>
  <si>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</si>
  <si>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</si>
  <si>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</si>
  <si>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</si>
  <si>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</si>
  <si>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</si>
  <si>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</si>
  <si>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</si>
  <si>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</si>
  <si>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</si>
  <si>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</si>
  <si>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</si>
  <si>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</si>
  <si>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</si>
  <si>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</si>
  <si>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</si>
  <si>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</si>
  <si>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</si>
  <si>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</si>
  <si>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</si>
  <si>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</si>
  <si>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</si>
  <si>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</si>
  <si>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</si>
  <si>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</si>
  <si>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</si>
  <si>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</si>
  <si>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</si>
  <si>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</si>
  <si>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</si>
  <si>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</si>
  <si>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</si>
  <si>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</si>
  <si>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</si>
  <si>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</si>
  <si>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</si>
  <si>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</si>
  <si>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</si>
  <si>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</si>
  <si>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</si>
  <si>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</si>
  <si>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</si>
  <si>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</si>
  <si>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</si>
  <si>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</si>
  <si>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</si>
  <si>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</si>
  <si>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</si>
  <si>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</si>
  <si>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</si>
  <si>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</si>
  <si>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</si>
  <si>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</si>
  <si>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</si>
  <si>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</si>
  <si>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</si>
  <si>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</si>
  <si>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</si>
  <si>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</si>
  <si>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</si>
  <si>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</si>
  <si>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</si>
  <si>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</si>
  <si>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</si>
  <si>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</si>
  <si>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</si>
  <si>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</si>
  <si>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</si>
  <si>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</si>
  <si>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</si>
  <si>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</si>
  <si>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</si>
  <si>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</si>
  <si>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</si>
  <si>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</si>
  <si>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</si>
  <si>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</si>
  <si>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</si>
  <si>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</si>
  <si>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</si>
  <si>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</si>
  <si>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</si>
  <si>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</si>
  <si>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</si>
  <si>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</si>
  <si>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</si>
  <si>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</si>
  <si>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</si>
  <si>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</si>
  <si>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</si>
  <si>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</si>
  <si>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</si>
  <si>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</si>
  <si>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</si>
  <si>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</si>
  <si>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</si>
  <si>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</si>
  <si>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</si>
  <si>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</si>
  <si>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</si>
  <si>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</si>
  <si>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</si>
  <si>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</si>
  <si>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</si>
  <si>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</si>
  <si>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</si>
  <si>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</si>
  <si>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</si>
  <si>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</si>
  <si>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</si>
  <si>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</si>
  <si>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</si>
  <si>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</si>
  <si>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</si>
  <si>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</si>
  <si>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</si>
  <si>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</si>
  <si>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</si>
  <si>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</si>
  <si>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</si>
  <si>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</si>
  <si>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</si>
  <si>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</si>
  <si>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</si>
  <si>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</si>
  <si>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</si>
  <si>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</si>
  <si>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</si>
  <si>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</si>
  <si>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</si>
  <si>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</si>
  <si>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</si>
  <si>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</si>
  <si>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</si>
  <si>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</si>
  <si>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</si>
  <si>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</si>
  <si>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</si>
  <si>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</si>
  <si>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</si>
  <si>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</si>
  <si>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</si>
  <si>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</si>
  <si>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</si>
  <si>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</si>
  <si>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</si>
  <si>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</si>
  <si>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</si>
  <si>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</si>
  <si>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</si>
  <si>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</si>
  <si>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</si>
  <si>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</si>
  <si>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</si>
  <si>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</si>
  <si>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</si>
  <si>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</si>
  <si>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</si>
  <si>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</si>
  <si>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</si>
  <si>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</si>
  <si>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</si>
  <si>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</si>
  <si>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</si>
  <si>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</si>
  <si>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</si>
  <si>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</si>
  <si>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</si>
  <si>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</si>
  <si>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</si>
  <si>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</si>
  <si>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</si>
  <si>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</si>
  <si>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</si>
  <si>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</si>
  <si>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</si>
  <si>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</si>
  <si>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</si>
  <si>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</si>
  <si>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</si>
  <si>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</si>
  <si>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</si>
  <si>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</si>
  <si>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</si>
  <si>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</si>
  <si>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</si>
  <si>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</si>
  <si>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</si>
  <si>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</si>
  <si>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</si>
  <si>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</si>
  <si>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</si>
  <si>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</si>
  <si>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</si>
  <si>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</si>
  <si>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</si>
  <si>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</si>
  <si>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</si>
  <si>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</si>
  <si>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</si>
  <si>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</si>
  <si>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</si>
  <si>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</si>
  <si>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</si>
  <si>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</si>
  <si>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</si>
  <si>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</si>
  <si>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</si>
  <si>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</si>
  <si>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</si>
  <si>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</si>
  <si>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</si>
  <si>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</si>
  <si>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</si>
  <si>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</si>
  <si>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</si>
  <si>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</si>
  <si>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</si>
  <si>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</si>
  <si>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</si>
  <si>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</si>
  <si>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</si>
  <si>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</si>
  <si>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</si>
  <si>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</si>
  <si>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</si>
  <si>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</si>
  <si>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</si>
  <si>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</si>
  <si>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</si>
  <si>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</si>
  <si>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</si>
  <si>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</si>
  <si>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</si>
  <si>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</si>
  <si>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</si>
  <si>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</si>
  <si>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</si>
  <si>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</si>
  <si>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</si>
  <si>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</si>
  <si>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</si>
  <si>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</si>
  <si>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</si>
  <si>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</si>
  <si>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</si>
  <si>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</si>
  <si>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</si>
  <si>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</si>
  <si>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</si>
  <si>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</si>
  <si>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</si>
  <si>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</si>
  <si>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</si>
  <si>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</si>
  <si>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</si>
  <si>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</si>
  <si>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</si>
  <si>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</si>
  <si>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</si>
  <si>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</si>
  <si>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</si>
  <si>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</si>
  <si>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</si>
  <si>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</si>
  <si>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</si>
  <si>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</si>
  <si>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</si>
  <si>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</si>
  <si>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</si>
  <si>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</si>
  <si>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</si>
  <si>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</si>
  <si>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</si>
  <si>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</si>
  <si>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</si>
  <si>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</si>
  <si>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</si>
  <si>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</si>
  <si>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</si>
  <si>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</si>
  <si>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</si>
  <si>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</si>
  <si>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</si>
  <si>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</si>
  <si>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</si>
  <si>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</si>
  <si>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</si>
  <si>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</si>
  <si>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</si>
  <si>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</si>
  <si>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</si>
  <si>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</si>
  <si>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</si>
  <si>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</si>
  <si>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</si>
  <si>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</si>
  <si>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</si>
  <si>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</si>
  <si>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</si>
  <si>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</si>
  <si>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</si>
  <si>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</si>
  <si>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</si>
  <si>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</si>
  <si>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</si>
  <si>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</si>
  <si>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</si>
  <si>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</si>
  <si>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</si>
  <si>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</si>
  <si>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</si>
  <si>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</si>
  <si>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</si>
  <si>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</si>
  <si>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</si>
  <si>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</si>
  <si>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</si>
  <si>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</si>
  <si>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</si>
  <si>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</si>
  <si>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</si>
  <si>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</si>
  <si>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</si>
  <si>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</si>
  <si>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</si>
  <si>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</si>
  <si>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</si>
  <si>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</si>
  <si>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</si>
  <si>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</si>
  <si>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</si>
  <si>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</si>
  <si>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</si>
  <si>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</si>
  <si>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</si>
  <si>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</si>
  <si>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</si>
  <si>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</si>
  <si>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</si>
  <si>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</si>
  <si>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</si>
  <si>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</si>
  <si>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</si>
  <si>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</si>
  <si>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</si>
  <si>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</si>
  <si>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</si>
  <si>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</si>
  <si>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</si>
  <si>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</si>
  <si>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</si>
  <si>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</si>
  <si>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</si>
  <si>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</si>
  <si>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</si>
  <si>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</si>
  <si>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</si>
  <si>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</si>
  <si>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</si>
  <si>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</si>
  <si>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</si>
  <si>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</si>
  <si>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</si>
  <si>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</si>
  <si>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</si>
  <si>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</si>
  <si>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</si>
  <si>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</si>
  <si>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</si>
  <si>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</si>
  <si>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</si>
  <si>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</si>
  <si>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</si>
  <si>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</si>
  <si>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</si>
  <si>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</si>
  <si>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</si>
  <si>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</si>
  <si>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</si>
  <si>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</si>
  <si>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</si>
  <si>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</si>
  <si>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</si>
  <si>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</si>
  <si>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</si>
  <si>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</si>
  <si>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</si>
  <si>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</si>
  <si>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</si>
  <si>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</si>
  <si>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</si>
  <si>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</si>
  <si>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</si>
  <si>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</si>
  <si>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</si>
  <si>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</si>
  <si>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</si>
  <si>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</si>
  <si>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</si>
  <si>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</si>
  <si>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</si>
  <si>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</si>
  <si>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</si>
  <si>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</si>
  <si>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</si>
  <si>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</si>
  <si>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</si>
  <si>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</si>
  <si>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</si>
  <si>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</si>
  <si>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</si>
  <si>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</si>
  <si>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</si>
  <si>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</si>
  <si>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</si>
  <si>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</si>
  <si>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</si>
  <si>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</si>
  <si>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</si>
  <si>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</si>
  <si>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</si>
  <si>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</si>
  <si>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</si>
  <si>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</si>
  <si>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</si>
  <si>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</si>
  <si>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</si>
  <si>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</si>
  <si>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</si>
  <si>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</si>
  <si>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</si>
  <si>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</si>
  <si>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</si>
  <si>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</si>
  <si>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</si>
  <si>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</si>
  <si>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</si>
  <si>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</si>
  <si>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</si>
  <si>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</si>
  <si>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</si>
  <si>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</si>
  <si>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</si>
  <si>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</si>
  <si>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</si>
  <si>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</si>
  <si>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</si>
  <si>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</si>
  <si>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</si>
  <si>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</si>
  <si>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</si>
  <si>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</si>
  <si>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</si>
  <si>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</si>
  <si>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</si>
  <si>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</si>
  <si>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</si>
  <si>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</si>
  <si>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</si>
  <si>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</si>
  <si>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</si>
  <si>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</si>
  <si>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</si>
  <si>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</si>
  <si>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</si>
  <si>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</si>
  <si>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</si>
  <si>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</si>
  <si>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</si>
  <si>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</si>
  <si>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</si>
  <si>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</si>
  <si>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</si>
  <si>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</si>
  <si>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</si>
  <si>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</si>
  <si>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</si>
  <si>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</si>
  <si>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</si>
  <si>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</si>
  <si>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</si>
  <si>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</si>
  <si>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</si>
  <si>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</si>
  <si>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</si>
  <si>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</si>
  <si>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</si>
  <si>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</si>
  <si>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</si>
  <si>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</si>
  <si>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</si>
  <si>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</si>
  <si>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</si>
  <si>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</si>
  <si>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</si>
  <si>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</si>
  <si>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</si>
  <si>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</si>
  <si>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</si>
  <si>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</si>
  <si>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</si>
  <si>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</si>
  <si>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</si>
  <si>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</si>
  <si>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</si>
  <si>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</si>
  <si>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</si>
  <si>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</si>
  <si>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</si>
  <si>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</si>
  <si>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</si>
  <si>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</si>
  <si>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</si>
  <si>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</si>
  <si>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</si>
  <si>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</si>
  <si>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</si>
  <si>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</si>
  <si>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</si>
  <si>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</si>
  <si>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</si>
  <si>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</si>
  <si>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</si>
  <si>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</si>
  <si>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</si>
  <si>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</si>
  <si>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</si>
  <si>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</si>
  <si>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</si>
  <si>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</si>
  <si>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</si>
  <si>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</si>
  <si>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</si>
  <si>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</si>
  <si>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</si>
  <si>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</si>
  <si>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</si>
  <si>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</si>
  <si>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</si>
  <si>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</si>
  <si>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</si>
  <si>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</si>
  <si>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</si>
  <si>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</si>
  <si>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</si>
  <si>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</si>
  <si>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</si>
  <si>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</si>
  <si>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</si>
  <si>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</si>
  <si>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</si>
  <si>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</si>
  <si>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</si>
  <si>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</si>
  <si>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</si>
  <si>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</si>
  <si>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</si>
  <si>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</si>
  <si>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</si>
  <si>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</si>
  <si>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</si>
  <si>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</si>
  <si>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</si>
  <si>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</si>
  <si>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</si>
  <si>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</si>
  <si>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</si>
  <si>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</si>
  <si>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</si>
  <si>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</si>
  <si>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</si>
  <si>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</si>
  <si>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</si>
  <si>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</si>
  <si>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</si>
  <si>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</si>
  <si>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</si>
  <si>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</si>
  <si>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</si>
  <si>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</si>
  <si>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</si>
  <si>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</si>
  <si>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</si>
  <si>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</si>
  <si>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</si>
  <si>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</si>
  <si>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</si>
  <si>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</si>
  <si>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</si>
  <si>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</si>
  <si>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</si>
  <si>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</si>
  <si>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</si>
  <si>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</si>
  <si>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</si>
  <si>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</si>
  <si>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</si>
  <si>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</si>
  <si>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</si>
  <si>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</si>
  <si>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</si>
  <si>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</si>
  <si>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</si>
  <si>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</si>
  <si>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</si>
  <si>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</si>
  <si>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</si>
  <si>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</si>
  <si>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</si>
  <si>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</si>
  <si>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</si>
  <si>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</si>
  <si>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</si>
  <si>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</si>
  <si>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</si>
  <si>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</si>
  <si>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</si>
  <si>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</si>
  <si>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</si>
  <si>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</si>
  <si>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</si>
  <si>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</si>
  <si>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</si>
  <si>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</si>
  <si>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</si>
  <si>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</si>
  <si>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</si>
  <si>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</si>
  <si>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</si>
  <si>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</si>
  <si>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</si>
  <si>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</si>
  <si>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</si>
  <si>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</si>
  <si>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</si>
  <si>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</si>
  <si>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</si>
  <si>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</si>
  <si>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</si>
  <si>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</si>
  <si>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</si>
  <si>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</si>
  <si>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</si>
  <si>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</si>
  <si>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</si>
  <si>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</si>
  <si>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</si>
  <si>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</si>
  <si>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</si>
  <si>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</si>
  <si>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</si>
  <si>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</si>
  <si>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</si>
  <si>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</si>
  <si>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</si>
  <si>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</si>
  <si>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</si>
  <si>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</si>
  <si>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</si>
  <si>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</si>
  <si>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</si>
  <si>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</si>
  <si>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</si>
  <si>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</si>
  <si>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</si>
  <si>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</si>
  <si>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</si>
  <si>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</si>
  <si>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</si>
  <si>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</si>
  <si>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</si>
  <si>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</si>
  <si>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</si>
  <si>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</si>
  <si>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</si>
  <si>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</si>
  <si>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</si>
  <si>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</si>
  <si>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</si>
  <si>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</si>
  <si>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</si>
  <si>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</si>
  <si>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</si>
  <si>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</si>
  <si>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</si>
  <si>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</si>
  <si>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</si>
  <si>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</si>
  <si>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</si>
  <si>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</si>
  <si>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</si>
  <si>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</si>
  <si>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</si>
  <si>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</si>
  <si>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</si>
  <si>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</si>
  <si>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</si>
  <si>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</si>
  <si>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</si>
  <si>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</si>
  <si>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</si>
  <si>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</si>
  <si>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</si>
  <si>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</si>
  <si>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</si>
  <si>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</si>
  <si>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</si>
  <si>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</si>
  <si>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</si>
  <si>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</si>
  <si>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</si>
  <si>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</si>
  <si>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</si>
  <si>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</si>
  <si>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</si>
  <si>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</si>
  <si>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</si>
  <si>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</si>
  <si>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</si>
  <si>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</si>
  <si>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</si>
  <si>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</si>
  <si>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</si>
  <si>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</si>
  <si>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</si>
  <si>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</si>
  <si>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</si>
  <si>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</si>
  <si>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</si>
  <si>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</si>
  <si>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</si>
  <si>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</si>
  <si>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</si>
  <si>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</si>
  <si>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</si>
  <si>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</si>
  <si>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</si>
  <si>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</si>
  <si>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</si>
  <si>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</si>
  <si>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</si>
  <si>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</si>
  <si>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</si>
  <si>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</si>
  <si>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</si>
  <si>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</si>
  <si>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</si>
  <si>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</si>
  <si>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</si>
  <si>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</si>
  <si>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</si>
  <si>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</si>
  <si>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</si>
  <si>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</si>
  <si>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</si>
  <si>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</si>
  <si>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</si>
  <si>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</si>
  <si>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</si>
  <si>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</si>
  <si>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</si>
  <si>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</si>
  <si>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</si>
  <si>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</si>
  <si>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</si>
  <si>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</si>
  <si>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</si>
  <si>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</si>
  <si>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</si>
  <si>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</si>
  <si>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</si>
  <si>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</si>
  <si>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</si>
  <si>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</si>
  <si>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</si>
  <si>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</si>
  <si>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</si>
  <si>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</si>
  <si>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</si>
  <si>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</si>
  <si>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</si>
  <si>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</si>
  <si>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</si>
  <si>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</si>
  <si>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</si>
  <si>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</si>
  <si>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</si>
  <si>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</si>
  <si>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</si>
  <si>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</si>
  <si>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</si>
  <si>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</si>
  <si>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</si>
  <si>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</si>
  <si>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</si>
  <si>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</si>
  <si>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</si>
  <si>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</si>
  <si>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</si>
  <si>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</si>
  <si>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</si>
  <si>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</si>
  <si>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</si>
  <si>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</si>
  <si>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</si>
  <si>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</si>
  <si>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</si>
  <si>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</si>
  <si>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</si>
  <si>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</si>
  <si>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</si>
  <si>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</si>
  <si>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</si>
  <si>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</si>
  <si>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</si>
  <si>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</si>
  <si>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</si>
  <si>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</si>
  <si>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</si>
  <si>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</si>
  <si>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</si>
  <si>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</si>
  <si>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</si>
  <si>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</si>
  <si>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</si>
  <si>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</si>
  <si>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</si>
  <si>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</si>
  <si>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</si>
  <si>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</si>
  <si>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</si>
  <si>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</si>
  <si>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</si>
  <si>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</si>
  <si>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</si>
  <si>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</si>
  <si>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</si>
  <si>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</si>
  <si>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</si>
  <si>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</si>
  <si>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</si>
  <si>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</si>
  <si>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</si>
  <si>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</si>
  <si>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</si>
  <si>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</si>
  <si>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</si>
  <si>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</si>
  <si>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</si>
  <si>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</si>
  <si>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</si>
  <si>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</si>
  <si>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</si>
  <si>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</si>
  <si>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</si>
  <si>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</si>
  <si>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</si>
  <si>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</si>
  <si>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</si>
  <si>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</si>
  <si>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</si>
  <si>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</si>
  <si>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</si>
  <si>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</si>
  <si>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</si>
  <si>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</si>
  <si>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</si>
  <si>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</si>
  <si>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</si>
  <si>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</si>
  <si>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</si>
  <si>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</si>
  <si>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</si>
  <si>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</si>
  <si>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</si>
  <si>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</si>
  <si>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</si>
  <si>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</si>
  <si>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</si>
  <si>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</si>
  <si>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</si>
  <si>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</si>
  <si>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</si>
  <si>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</si>
  <si>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</si>
  <si>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</si>
  <si>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</si>
  <si>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</si>
  <si>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</si>
  <si>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</si>
  <si>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</si>
  <si>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</si>
  <si>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</si>
  <si>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</si>
  <si>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</si>
  <si>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</si>
  <si>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</si>
  <si>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</si>
  <si>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</si>
  <si>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</si>
  <si>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</si>
  <si>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</si>
  <si>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</si>
  <si>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</si>
  <si>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</si>
  <si>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</si>
  <si>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</si>
  <si>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</si>
  <si>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</si>
  <si>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</si>
  <si>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</si>
  <si>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</si>
  <si>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</si>
  <si>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</si>
  <si>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</si>
  <si>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</si>
  <si>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</si>
  <si>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</si>
  <si>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</si>
  <si>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</si>
  <si>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</si>
  <si>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</si>
  <si>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</si>
  <si>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</si>
  <si>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</si>
  <si>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</si>
  <si>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</si>
  <si>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</si>
  <si>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</si>
  <si>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</si>
  <si>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</si>
  <si>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</si>
  <si>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</si>
  <si>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</si>
  <si>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</si>
  <si>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</si>
  <si>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</si>
  <si>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</si>
  <si>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</si>
  <si>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</si>
  <si>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</si>
  <si>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</si>
  <si>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</si>
  <si>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</si>
  <si>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</si>
  <si>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</si>
  <si>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</si>
  <si>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</si>
  <si>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</si>
  <si>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</si>
  <si>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</si>
  <si>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</si>
  <si>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</si>
  <si>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</si>
  <si>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</si>
  <si>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</si>
  <si>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</si>
  <si>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</si>
  <si>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</si>
  <si>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</si>
  <si>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</si>
  <si>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</si>
  <si>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</si>
  <si>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</si>
  <si>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</si>
  <si>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</si>
  <si>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</si>
  <si>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</si>
  <si>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</si>
  <si>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</si>
  <si>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</si>
  <si>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</si>
  <si>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</si>
  <si>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</si>
  <si>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</si>
  <si>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</si>
  <si>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</si>
  <si>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</si>
  <si>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</si>
  <si>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</si>
  <si>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</si>
  <si>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</si>
  <si>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</si>
  <si>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</si>
  <si>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</si>
  <si>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</si>
  <si>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</si>
  <si>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</si>
  <si>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</si>
  <si>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</si>
  <si>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</si>
  <si>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</si>
  <si>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</si>
  <si>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</si>
  <si>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</si>
  <si>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</si>
  <si>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</si>
  <si>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</si>
  <si>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</si>
  <si>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</si>
  <si>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</si>
  <si>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</si>
  <si>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</si>
  <si>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</si>
  <si>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</si>
  <si>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</si>
  <si>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</si>
  <si>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</si>
  <si>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</si>
  <si>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</si>
  <si>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</si>
  <si>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</si>
  <si>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</si>
  <si>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</si>
  <si>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</si>
  <si>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</si>
  <si>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</si>
  <si>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</si>
  <si>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</si>
  <si>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</si>
  <si>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</si>
  <si>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</si>
  <si>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</si>
  <si>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</si>
  <si>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</si>
  <si>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</si>
  <si>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</si>
  <si>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</si>
  <si>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</si>
  <si>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</si>
  <si>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</si>
  <si>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</si>
  <si>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</si>
  <si>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</si>
  <si>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</si>
  <si>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</si>
  <si>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</si>
  <si>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</si>
  <si>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</si>
  <si>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</si>
  <si>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</si>
  <si>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</si>
  <si>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</si>
  <si>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</si>
  <si>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</si>
  <si>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</si>
  <si>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</si>
  <si>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</si>
  <si>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</si>
  <si>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</si>
  <si>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</si>
  <si>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</si>
  <si>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</si>
  <si>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</si>
  <si>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</si>
  <si>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</si>
  <si>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</si>
  <si>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</si>
  <si>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</si>
  <si>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</si>
  <si>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</si>
  <si>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</si>
  <si>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</si>
  <si>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</si>
  <si>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</si>
  <si>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</si>
  <si>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</si>
  <si>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</si>
  <si>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</si>
  <si>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</si>
  <si>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</si>
  <si>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</si>
  <si>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</si>
  <si>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</si>
  <si>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</si>
  <si>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</si>
  <si>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</si>
  <si>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</si>
  <si>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</si>
  <si>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</si>
  <si>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</si>
  <si>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</si>
  <si>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</si>
  <si>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</si>
  <si>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</si>
  <si>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</si>
  <si>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</si>
  <si>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</si>
  <si>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</si>
  <si>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</si>
  <si>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</si>
  <si>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</si>
  <si>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</si>
  <si>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</si>
  <si>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</si>
  <si>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</si>
  <si>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</si>
  <si>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</si>
  <si>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</si>
  <si>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</si>
  <si>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</si>
  <si>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</si>
  <si>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</si>
  <si>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</si>
  <si>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</si>
  <si>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</si>
  <si>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</si>
  <si>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</si>
  <si>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</si>
  <si>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</si>
  <si>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</si>
  <si>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</si>
  <si>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</si>
  <si>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</si>
  <si>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</si>
  <si>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</si>
  <si>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</si>
  <si>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</si>
  <si>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</si>
  <si>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</si>
  <si>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</si>
  <si>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</si>
  <si>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</si>
  <si>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</si>
  <si>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</si>
  <si>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</si>
  <si>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</si>
  <si>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</si>
  <si>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</si>
  <si>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</si>
  <si>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</si>
  <si>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</si>
  <si>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</si>
  <si>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</si>
  <si>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</si>
  <si>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</si>
  <si>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</si>
  <si>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</si>
  <si>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</si>
  <si>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</si>
  <si>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</si>
  <si>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</si>
  <si>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</si>
  <si>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</si>
  <si>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</si>
  <si>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</si>
  <si>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</si>
  <si>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</si>
  <si>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</si>
  <si>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</si>
  <si>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</si>
  <si>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</si>
  <si>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</si>
  <si>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</si>
  <si>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</si>
  <si>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</si>
  <si>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</si>
  <si>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</si>
  <si>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</si>
  <si>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</si>
  <si>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</si>
  <si>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</si>
  <si>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</si>
  <si>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</si>
  <si>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</si>
  <si>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</si>
  <si>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</si>
  <si>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</si>
  <si>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</si>
  <si>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</si>
  <si>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</si>
  <si>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</si>
  <si>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</si>
  <si>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</si>
  <si>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</si>
  <si>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</si>
  <si>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</si>
  <si>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</si>
  <si>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</si>
  <si>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</si>
  <si>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</si>
  <si>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</si>
  <si>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</si>
  <si>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</si>
  <si>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</si>
  <si>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</si>
  <si>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</si>
  <si>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</si>
  <si>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</si>
  <si>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</si>
  <si>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</si>
  <si>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</si>
  <si>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</si>
  <si>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</si>
  <si>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</si>
  <si>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</si>
  <si>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</si>
  <si>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</si>
  <si>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</si>
  <si>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</si>
  <si>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</si>
  <si>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</si>
  <si>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</si>
  <si>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</si>
  <si>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</si>
  <si>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</si>
  <si>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</si>
  <si>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</si>
  <si>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</si>
  <si>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</si>
  <si>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</si>
  <si>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</si>
  <si>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</si>
  <si>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</si>
  <si>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</si>
  <si>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</si>
  <si>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</si>
  <si>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</si>
  <si>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</si>
  <si>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</si>
  <si>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</si>
  <si>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</si>
  <si>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</si>
  <si>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</si>
  <si>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</si>
  <si>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</si>
  <si>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</si>
  <si>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</si>
  <si>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</si>
  <si>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</si>
  <si>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</si>
  <si>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</si>
  <si>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</si>
  <si>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</si>
  <si>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</si>
  <si>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</si>
  <si>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</si>
  <si>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</si>
  <si>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</si>
  <si>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</si>
  <si>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</si>
  <si>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</si>
  <si>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</si>
  <si>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</si>
  <si>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</si>
  <si>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</si>
  <si>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</si>
  <si>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</si>
  <si>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</si>
  <si>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</si>
  <si>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</si>
  <si>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</si>
  <si>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</si>
  <si>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</si>
  <si>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</si>
  <si>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</si>
  <si>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</si>
  <si>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</si>
  <si>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</si>
  <si>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</si>
  <si>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</si>
  <si>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</si>
  <si>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</si>
  <si>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</si>
  <si>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</si>
  <si>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</si>
  <si>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</si>
  <si>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</si>
  <si>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</si>
  <si>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</si>
  <si>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</si>
  <si>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</si>
  <si>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</si>
  <si>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</si>
  <si>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</si>
  <si>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</si>
  <si>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</si>
  <si>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</si>
  <si>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</si>
  <si>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</si>
  <si>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</si>
  <si>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</si>
  <si>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</si>
  <si>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</si>
  <si>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</si>
  <si>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</si>
  <si>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</si>
  <si>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</si>
  <si>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</si>
  <si>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</si>
  <si>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</si>
  <si>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</si>
  <si>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</si>
  <si>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</si>
  <si>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</si>
  <si>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</si>
  <si>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</si>
  <si>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</si>
  <si>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</si>
  <si>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</si>
  <si>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</si>
  <si>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</si>
  <si>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</si>
  <si>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</si>
  <si>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</si>
  <si>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</si>
  <si>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</si>
  <si>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</si>
  <si>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</si>
  <si>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</si>
  <si>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</si>
  <si>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</si>
  <si>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</si>
  <si>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</si>
  <si>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</si>
  <si>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</si>
  <si>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</si>
  <si>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</si>
  <si>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</si>
  <si>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</si>
  <si>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</si>
  <si>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</si>
  <si>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</si>
  <si>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</si>
  <si>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</si>
  <si>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</si>
  <si>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</si>
  <si>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</si>
  <si>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</si>
  <si>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</si>
  <si>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</si>
  <si>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</si>
  <si>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</si>
  <si>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</si>
  <si>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</si>
  <si>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</si>
  <si>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</si>
  <si>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</si>
  <si>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</si>
  <si>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</si>
  <si>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</si>
  <si>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</si>
  <si>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</si>
  <si>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</si>
  <si>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</si>
  <si>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</si>
  <si>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</si>
  <si>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</si>
  <si>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</si>
  <si>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</si>
  <si>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</si>
  <si>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</si>
  <si>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</si>
  <si>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</si>
  <si>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</si>
  <si>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</si>
  <si>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</si>
  <si>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</si>
  <si>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</si>
  <si>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</si>
  <si>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</si>
  <si>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</si>
  <si>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</si>
  <si>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</si>
  <si>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</si>
  <si>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</si>
  <si>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</si>
  <si>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</si>
  <si>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</si>
  <si>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</si>
  <si>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</si>
  <si>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</si>
  <si>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</si>
  <si>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</si>
  <si>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</si>
  <si>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</si>
  <si>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</si>
  <si>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</si>
  <si>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</si>
  <si>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</si>
  <si>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</si>
  <si>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</si>
  <si>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</si>
  <si>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</si>
  <si>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</si>
  <si>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</si>
  <si>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</si>
  <si>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</si>
  <si>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</si>
  <si>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</si>
  <si>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</si>
  <si>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</si>
  <si>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</si>
  <si>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</si>
  <si>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</si>
  <si>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</si>
  <si>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</si>
  <si>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</si>
  <si>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</si>
  <si>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</si>
  <si>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</si>
  <si>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</si>
  <si>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</si>
  <si>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</si>
  <si>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</si>
  <si>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</si>
  <si>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</si>
  <si>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</si>
  <si>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</si>
  <si>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</si>
  <si>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</si>
  <si>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</si>
  <si>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</si>
  <si>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</si>
  <si>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</si>
  <si>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</si>
  <si>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</si>
  <si>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</si>
  <si>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</si>
  <si>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</si>
  <si>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</si>
  <si>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</si>
  <si>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</si>
  <si>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</si>
  <si>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</si>
  <si>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</si>
  <si>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</si>
  <si>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</si>
  <si>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</si>
  <si>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</si>
  <si>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</si>
  <si>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</si>
  <si>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</si>
  <si>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</si>
  <si>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</si>
  <si>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</si>
  <si>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</si>
  <si>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</si>
  <si>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</si>
  <si>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</si>
  <si>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</si>
  <si>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</si>
  <si>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</si>
  <si>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</si>
  <si>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</si>
  <si>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</si>
  <si>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</si>
  <si>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</si>
  <si>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</si>
  <si>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</si>
  <si>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</si>
  <si>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</si>
  <si>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</si>
  <si>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</si>
  <si>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</si>
  <si>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</si>
  <si>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</si>
  <si>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</si>
  <si>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</si>
  <si>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</si>
  <si>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</si>
  <si>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</si>
  <si>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</si>
  <si>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</si>
  <si>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</si>
  <si>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</si>
  <si>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</si>
  <si>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</si>
  <si>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</si>
  <si>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</si>
  <si>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</si>
  <si>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</si>
  <si>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</si>
  <si>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</si>
  <si>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</si>
  <si>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</si>
  <si>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</si>
  <si>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</si>
  <si>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</si>
  <si>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</si>
  <si>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</si>
  <si>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</si>
  <si>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</si>
  <si>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</si>
  <si>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</si>
  <si>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</si>
  <si>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</si>
  <si>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</si>
  <si>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</si>
  <si>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</si>
  <si>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</si>
  <si>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</si>
  <si>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</si>
  <si>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</si>
  <si>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</si>
  <si>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</si>
  <si>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</si>
  <si>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</si>
  <si>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</si>
  <si>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</si>
  <si>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</si>
  <si>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</si>
  <si>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</si>
  <si>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</si>
  <si>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</si>
  <si>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</si>
  <si>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</si>
  <si>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</si>
  <si>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</si>
  <si>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</si>
  <si>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</si>
  <si>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</si>
  <si>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</si>
  <si>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</si>
  <si>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</si>
  <si>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</si>
  <si>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</si>
  <si>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</si>
  <si>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</si>
  <si>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</si>
  <si>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</si>
  <si>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</si>
  <si>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</si>
  <si>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</si>
  <si>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</si>
  <si>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</si>
  <si>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</si>
  <si>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</si>
  <si>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</si>
  <si>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</si>
  <si>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</si>
  <si>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</si>
  <si>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</si>
  <si>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</si>
  <si>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</si>
  <si>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</si>
  <si>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</si>
  <si>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</si>
  <si>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</si>
  <si>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</si>
  <si>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</si>
  <si>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</si>
  <si>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</si>
  <si>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</si>
  <si>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</si>
  <si>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</si>
  <si>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</si>
  <si>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</si>
  <si>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</si>
  <si>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</si>
  <si>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</si>
  <si>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</si>
  <si>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</si>
  <si>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</si>
  <si>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</si>
  <si>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</si>
  <si>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</si>
  <si>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</si>
  <si>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</si>
  <si>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</si>
  <si>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</si>
  <si>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</si>
  <si>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</si>
  <si>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</si>
  <si>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</si>
  <si>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</si>
  <si>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</si>
  <si>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</si>
  <si>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</si>
  <si>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</si>
  <si>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</si>
  <si>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</si>
  <si>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</si>
  <si>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</si>
  <si>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</si>
  <si>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</si>
  <si>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</si>
  <si>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</si>
  <si>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</si>
  <si>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</si>
  <si>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</si>
  <si>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</si>
  <si>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</si>
  <si>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</si>
  <si>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</si>
  <si>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</si>
  <si>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</si>
  <si>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</si>
  <si>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</si>
  <si>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</si>
  <si>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</si>
  <si>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</si>
  <si>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</si>
  <si>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</si>
  <si>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</si>
  <si>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</si>
  <si>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</si>
  <si>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</si>
  <si>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</si>
  <si>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</si>
  <si>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</si>
  <si>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</si>
  <si>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</si>
  <si>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</si>
  <si>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</si>
  <si>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</si>
  <si>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</si>
  <si>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</si>
  <si>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</si>
  <si>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</si>
  <si>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</si>
  <si>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</si>
  <si>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</si>
  <si>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</si>
  <si>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</si>
  <si>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</si>
  <si>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</si>
  <si>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</si>
  <si>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</si>
  <si>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</si>
  <si>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</si>
  <si>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</si>
  <si>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</si>
  <si>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</si>
  <si>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</si>
  <si>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</si>
  <si>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</si>
  <si>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</si>
  <si>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</si>
  <si>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</si>
  <si>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</si>
  <si>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</si>
  <si>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</si>
  <si>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</si>
  <si>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</si>
  <si>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</si>
  <si>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</si>
  <si>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</si>
  <si>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</si>
  <si>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</si>
  <si>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</si>
  <si>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</si>
  <si>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</si>
  <si>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</si>
  <si>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</si>
  <si>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</si>
  <si>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</si>
  <si>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</si>
  <si>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</si>
  <si>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</si>
  <si>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</si>
  <si>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</si>
  <si>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</si>
  <si>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</si>
  <si>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</si>
  <si>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</si>
  <si>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</si>
  <si>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</si>
  <si>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</si>
  <si>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</si>
  <si>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</si>
  <si>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</si>
  <si>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</si>
  <si>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</si>
  <si>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</si>
  <si>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</si>
  <si>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</si>
  <si>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</si>
  <si>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</si>
  <si>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</si>
  <si>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</si>
  <si>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</si>
  <si>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</si>
  <si>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</si>
  <si>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</si>
  <si>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</si>
  <si>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</si>
  <si>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</si>
  <si>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</si>
  <si>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</si>
  <si>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</si>
  <si>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</si>
  <si>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</si>
  <si>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</si>
  <si>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</si>
  <si>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</si>
  <si>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</si>
  <si>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</si>
  <si>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</si>
  <si>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</si>
  <si>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</si>
  <si>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</si>
  <si>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</si>
  <si>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</si>
  <si>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</si>
  <si>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</si>
  <si>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</si>
  <si>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</si>
  <si>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</si>
  <si>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</si>
  <si>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</si>
  <si>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</si>
  <si>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</si>
  <si>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</si>
  <si>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</si>
  <si>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</si>
  <si>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</si>
  <si>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</si>
  <si>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</si>
  <si>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</si>
  <si>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</si>
  <si>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</si>
  <si>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</si>
  <si>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</si>
  <si>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</si>
  <si>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</si>
  <si>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</si>
  <si>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</si>
  <si>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</si>
  <si>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</si>
  <si>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</si>
  <si>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</si>
  <si>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</si>
  <si>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</si>
  <si>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</si>
  <si>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</si>
  <si>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</si>
  <si>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</si>
  <si>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</si>
  <si>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</si>
  <si>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</si>
  <si>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</si>
  <si>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</si>
  <si>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</si>
  <si>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</si>
  <si>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</si>
  <si>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</si>
  <si>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</si>
  <si>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</si>
  <si>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</si>
  <si>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</si>
  <si>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</si>
  <si>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</si>
  <si>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</si>
  <si>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</si>
  <si>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</si>
  <si>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</si>
  <si>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</si>
  <si>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</si>
  <si>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</si>
  <si>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</si>
  <si>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</si>
  <si>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</si>
  <si>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</si>
  <si>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</si>
  <si>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</si>
  <si>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</si>
  <si>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</si>
  <si>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</si>
  <si>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</si>
  <si>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</si>
  <si>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</si>
  <si>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</si>
  <si>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</si>
  <si>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</si>
  <si>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</si>
  <si>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</si>
  <si>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</si>
  <si>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</si>
  <si>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</si>
  <si>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</si>
  <si>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</si>
  <si>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</si>
  <si>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</si>
  <si>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</si>
  <si>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</si>
  <si>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</si>
  <si>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</si>
  <si>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</si>
  <si>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</si>
  <si>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</si>
  <si>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</si>
  <si>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</si>
  <si>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</si>
  <si>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</si>
  <si>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</si>
  <si>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</si>
  <si>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</si>
  <si>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</si>
  <si>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</si>
  <si>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</si>
  <si>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</si>
  <si>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</si>
  <si>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</si>
  <si>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</si>
  <si>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</si>
  <si>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</si>
  <si>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</si>
  <si>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</si>
  <si>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</si>
  <si>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</si>
  <si>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</si>
  <si>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</si>
  <si>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</si>
  <si>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</si>
  <si>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</si>
  <si>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</si>
  <si>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</si>
  <si>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</si>
  <si>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</si>
  <si>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</si>
  <si>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</si>
  <si>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</si>
  <si>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</si>
  <si>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</si>
  <si>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</si>
  <si>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</si>
  <si>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</si>
  <si>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</si>
  <si>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</si>
  <si>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</si>
  <si>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</si>
  <si>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</si>
  <si>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</si>
  <si>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</si>
  <si>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</si>
  <si>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</si>
  <si>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</si>
  <si>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</si>
  <si>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</si>
  <si>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</si>
  <si>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</si>
  <si>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</si>
  <si>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</si>
  <si>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</si>
  <si>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</si>
  <si>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</si>
  <si>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</si>
  <si>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</si>
  <si>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</si>
  <si>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</si>
  <si>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</si>
  <si>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</si>
  <si>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</si>
  <si>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</si>
  <si>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</si>
  <si>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</si>
  <si>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</si>
  <si>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</si>
  <si>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</si>
  <si>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</si>
  <si>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</si>
  <si>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</si>
  <si>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</si>
  <si>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</si>
  <si>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</si>
  <si>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</si>
  <si>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</si>
  <si>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</si>
  <si>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</si>
  <si>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</si>
  <si>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</si>
  <si>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</si>
  <si>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</si>
  <si>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</si>
  <si>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</si>
  <si>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</si>
  <si>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</si>
  <si>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</si>
  <si>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</si>
  <si>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</si>
  <si>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</si>
  <si>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</si>
  <si>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</si>
  <si>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</si>
  <si>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</si>
  <si>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</si>
  <si>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</si>
  <si>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</si>
  <si>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</si>
  <si>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</si>
  <si>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</si>
  <si>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</si>
  <si>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</si>
  <si>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</si>
  <si>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</si>
  <si>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</si>
  <si>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</si>
  <si>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</si>
  <si>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</si>
  <si>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</si>
  <si>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</si>
  <si>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</si>
  <si>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</si>
  <si>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</si>
  <si>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</si>
  <si>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</si>
  <si>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</si>
  <si>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</si>
  <si>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</si>
  <si>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</si>
  <si>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</si>
  <si>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</si>
  <si>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</si>
  <si>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</si>
  <si>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</si>
  <si>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</si>
  <si>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</si>
  <si>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</si>
  <si>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</si>
  <si>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</si>
  <si>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</si>
  <si>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</si>
  <si>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</si>
  <si>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</si>
  <si>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</si>
  <si>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</si>
  <si>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</si>
  <si>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</si>
  <si>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</si>
  <si>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</si>
  <si>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</si>
  <si>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</si>
  <si>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</si>
  <si>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</si>
  <si>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</si>
  <si>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</si>
  <si>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</si>
  <si>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</si>
  <si>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</si>
  <si>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</si>
  <si>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</si>
  <si>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</si>
  <si>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</si>
  <si>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</si>
  <si>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</si>
  <si>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</si>
  <si>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</si>
  <si>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</si>
  <si>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</si>
  <si>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</si>
  <si>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</si>
  <si>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</si>
  <si>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</si>
  <si>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</si>
  <si>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</si>
  <si>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</si>
  <si>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</si>
  <si>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</si>
  <si>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</si>
  <si>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</si>
  <si>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</si>
  <si>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</si>
  <si>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</si>
  <si>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</si>
  <si>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</si>
  <si>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</si>
  <si>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</si>
  <si>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</si>
  <si>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</si>
  <si>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</si>
  <si>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</si>
  <si>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</si>
  <si>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</si>
  <si>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</si>
  <si>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</si>
  <si>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</si>
  <si>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</si>
  <si>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</si>
  <si>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</si>
  <si>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</si>
  <si>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</si>
  <si>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</si>
  <si>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</si>
  <si>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</si>
  <si>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</si>
  <si>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</si>
  <si>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</si>
  <si>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</si>
  <si>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</si>
  <si>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</si>
  <si>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</si>
  <si>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</si>
  <si>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</si>
  <si>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</si>
  <si>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</si>
  <si>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</si>
  <si>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</si>
  <si>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</si>
  <si>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</si>
  <si>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</si>
  <si>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</si>
  <si>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</si>
  <si>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</si>
  <si>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</si>
  <si>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</si>
  <si>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</si>
  <si>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</si>
  <si>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</si>
  <si>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</si>
  <si>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</si>
  <si>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</si>
  <si>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</si>
  <si>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</si>
  <si>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</si>
  <si>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</si>
  <si>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</si>
  <si>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</si>
  <si>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</si>
  <si>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</si>
  <si>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</si>
  <si>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</si>
  <si>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</si>
  <si>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</si>
  <si>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</si>
  <si>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</si>
  <si>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</si>
  <si>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</si>
  <si>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</si>
  <si>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</si>
  <si>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</si>
  <si>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</si>
  <si>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</si>
  <si>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</si>
  <si>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</si>
  <si>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</si>
  <si>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</si>
  <si>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</si>
  <si>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</si>
  <si>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</si>
  <si>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</si>
  <si>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</si>
  <si>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</si>
  <si>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</si>
  <si>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</si>
  <si>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</si>
  <si>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</si>
  <si>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</si>
  <si>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</si>
  <si>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</si>
  <si>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</si>
  <si>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</si>
  <si>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</si>
  <si>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</si>
  <si>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</si>
  <si>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</si>
  <si>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</si>
  <si>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</si>
  <si>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</si>
  <si>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</si>
  <si>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</si>
  <si>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</si>
  <si>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</si>
  <si>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</si>
  <si>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</si>
  <si>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</si>
  <si>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</si>
  <si>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</si>
  <si>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</si>
  <si>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</si>
  <si>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</si>
  <si>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</si>
  <si>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</si>
  <si>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</si>
  <si>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</si>
  <si>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</si>
  <si>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</si>
  <si>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</si>
  <si>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</si>
  <si>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</si>
  <si>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</si>
  <si>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</si>
  <si>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</si>
  <si>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</si>
  <si>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</si>
  <si>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</si>
  <si>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</si>
  <si>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</si>
  <si>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</si>
  <si>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</si>
  <si>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</si>
  <si>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</si>
  <si>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</si>
  <si>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</si>
  <si>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</si>
  <si>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</si>
  <si>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</si>
  <si>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</si>
  <si>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</si>
  <si>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</si>
  <si>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</si>
  <si>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</si>
  <si>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</si>
  <si>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</si>
  <si>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</si>
  <si>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</si>
  <si>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</si>
  <si>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</si>
  <si>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</si>
  <si>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</si>
  <si>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</si>
  <si>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</si>
  <si>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</si>
  <si>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</si>
  <si>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</si>
  <si>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</si>
  <si>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</si>
  <si>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</si>
  <si>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</si>
  <si>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</si>
  <si>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</si>
  <si>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</si>
  <si>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</si>
  <si>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</si>
  <si>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</si>
  <si>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</si>
  <si>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</si>
  <si>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</si>
  <si>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</si>
  <si>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</si>
  <si>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</si>
  <si>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</si>
  <si>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</si>
  <si>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</si>
  <si>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</si>
  <si>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</si>
  <si>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</si>
  <si>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</si>
  <si>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</si>
  <si>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</si>
  <si>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</si>
  <si>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</si>
  <si>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</si>
  <si>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</si>
  <si>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</si>
  <si>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</si>
  <si>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</si>
  <si>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</si>
  <si>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</si>
  <si>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</si>
  <si>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</si>
  <si>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</si>
  <si>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</si>
  <si>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</si>
  <si>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</si>
  <si>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</si>
  <si>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</si>
  <si>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</si>
  <si>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</si>
  <si>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</si>
  <si>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</si>
  <si>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</si>
  <si>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</si>
  <si>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</si>
  <si>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</si>
  <si>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</si>
  <si>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</si>
  <si>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</si>
  <si>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</si>
  <si>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</si>
  <si>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</si>
  <si>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</si>
  <si>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</si>
  <si>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</si>
  <si>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</si>
  <si>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</si>
  <si>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</si>
  <si>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</si>
  <si>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</si>
  <si>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</si>
  <si>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</si>
  <si>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</si>
  <si>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</si>
  <si>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</si>
  <si>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</si>
  <si>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</si>
  <si>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</si>
  <si>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</si>
  <si>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</si>
  <si>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</si>
  <si>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</si>
  <si>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</si>
  <si>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</si>
  <si>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</si>
  <si>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</si>
  <si>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</si>
  <si>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</si>
  <si>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</si>
  <si>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</si>
  <si>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</si>
  <si>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</si>
  <si>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</si>
  <si>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</si>
  <si>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</si>
  <si>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</si>
  <si>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</si>
  <si>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</si>
  <si>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</si>
  <si>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</si>
  <si>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</si>
  <si>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</si>
  <si>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</si>
  <si>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</si>
  <si>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</si>
  <si>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</si>
  <si>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</si>
  <si>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</si>
  <si>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</si>
  <si>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</si>
  <si>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</si>
  <si>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</si>
  <si>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</si>
  <si>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</si>
  <si>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</si>
  <si>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</si>
  <si>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</si>
  <si>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</si>
  <si>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</si>
  <si>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</si>
  <si>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</si>
  <si>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</si>
  <si>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</si>
  <si>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</si>
  <si>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</si>
  <si>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</si>
  <si>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</si>
  <si>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</si>
  <si>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</si>
  <si>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</si>
  <si>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</si>
  <si>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</si>
  <si>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</si>
  <si>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</si>
  <si>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</si>
  <si>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</si>
  <si>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</si>
  <si>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</si>
  <si>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</si>
  <si>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</si>
  <si>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</si>
  <si>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</si>
  <si>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</si>
  <si>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</si>
  <si>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</si>
  <si>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</si>
  <si>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</si>
  <si>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</si>
  <si>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</si>
  <si>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</si>
  <si>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</si>
  <si>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</si>
  <si>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</si>
  <si>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</si>
  <si>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</si>
  <si>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</si>
  <si>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</si>
  <si>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</si>
  <si>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</si>
  <si>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</si>
  <si>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</si>
  <si>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</si>
  <si>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</si>
  <si>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</si>
  <si>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</si>
  <si>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</si>
  <si>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</si>
  <si>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</si>
  <si>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</si>
  <si>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</si>
  <si>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</si>
  <si>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</si>
  <si>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</si>
  <si>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</si>
  <si>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</si>
  <si>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</si>
  <si>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</si>
  <si>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</si>
  <si>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</si>
  <si>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</si>
  <si>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</si>
  <si>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</si>
  <si>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</si>
  <si>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</si>
  <si>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</si>
  <si>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</si>
  <si>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</si>
  <si>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</si>
  <si>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</si>
  <si>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</si>
  <si>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</si>
  <si>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</si>
  <si>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</si>
  <si>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</si>
  <si>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</si>
  <si>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</si>
  <si>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</si>
  <si>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</si>
  <si>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</si>
  <si>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</si>
  <si>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</si>
  <si>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</si>
  <si>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</si>
  <si>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</si>
  <si>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</si>
  <si>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</si>
  <si>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</si>
  <si>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</si>
  <si>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</si>
  <si>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</si>
  <si>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</si>
  <si>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</si>
  <si>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</si>
  <si>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</si>
  <si>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</si>
  <si>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</si>
  <si>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</si>
  <si>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</si>
  <si>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</si>
  <si>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</si>
  <si>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</si>
  <si>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</si>
  <si>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</si>
  <si>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</si>
  <si>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</si>
  <si>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</si>
  <si>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</si>
  <si>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</si>
  <si>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</si>
  <si>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</si>
  <si>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</si>
  <si>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</si>
  <si>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</si>
  <si>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</si>
  <si>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</si>
  <si>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</si>
  <si>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</si>
  <si>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</si>
  <si>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</si>
  <si>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</si>
  <si>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</si>
  <si>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</si>
  <si>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</si>
  <si>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</si>
  <si>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</si>
  <si>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</si>
  <si>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</si>
  <si>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</si>
  <si>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</si>
  <si>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</si>
  <si>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</si>
  <si>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</si>
  <si>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</si>
  <si>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</si>
  <si>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</si>
  <si>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</si>
  <si>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</si>
  <si>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</si>
  <si>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</si>
  <si>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</si>
  <si>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</si>
  <si>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</si>
  <si>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</si>
  <si>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</si>
  <si>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</si>
  <si>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</si>
  <si>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</si>
  <si>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</si>
  <si>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</si>
  <si>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</si>
  <si>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</si>
  <si>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</si>
  <si>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</si>
  <si>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</si>
  <si>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</si>
  <si>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</si>
  <si>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</si>
  <si>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</si>
  <si>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</si>
  <si>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</si>
  <si>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</si>
  <si>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</si>
  <si>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</si>
  <si>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</si>
  <si>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</si>
  <si>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</si>
  <si>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</si>
  <si>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</si>
  <si>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</si>
  <si>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</si>
  <si>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</si>
  <si>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</si>
  <si>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</si>
  <si>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</si>
  <si>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</si>
  <si>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</si>
  <si>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</si>
  <si>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</si>
  <si>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</si>
  <si>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</si>
  <si>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</si>
  <si>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</si>
  <si>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</si>
  <si>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</si>
  <si>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</si>
  <si>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</si>
  <si>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</si>
  <si>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</si>
  <si>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</si>
  <si>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</si>
  <si>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</si>
  <si>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</si>
  <si>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</si>
  <si>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</si>
  <si>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</si>
  <si>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</si>
  <si>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</si>
  <si>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</si>
  <si>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</si>
  <si>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</si>
  <si>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</si>
  <si>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</si>
  <si>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</si>
  <si>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</si>
  <si>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</si>
  <si>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</si>
  <si>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</si>
  <si>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</si>
  <si>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</si>
  <si>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</si>
  <si>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</si>
  <si>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</si>
  <si>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</si>
  <si>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</si>
  <si>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</si>
  <si>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</si>
  <si>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</si>
  <si>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</si>
  <si>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</si>
  <si>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</si>
  <si>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</si>
  <si>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</si>
  <si>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</si>
  <si>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</si>
  <si>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</si>
  <si>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</si>
  <si>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</si>
  <si>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</si>
  <si>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</si>
  <si>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</si>
  <si>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</si>
  <si>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</si>
  <si>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</si>
  <si>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</si>
  <si>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</si>
  <si>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</si>
  <si>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</si>
  <si>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</si>
  <si>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</si>
  <si>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</si>
  <si>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</si>
  <si>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</si>
  <si>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</si>
  <si>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</si>
  <si>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</si>
  <si>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</si>
  <si>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</si>
  <si>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</si>
  <si>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</si>
  <si>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</si>
  <si>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</si>
  <si>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</si>
  <si>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</si>
  <si>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</si>
  <si>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</si>
  <si>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</si>
  <si>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</si>
  <si>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</si>
  <si>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</si>
  <si>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</si>
  <si>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</si>
  <si>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</si>
  <si>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</si>
  <si>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</si>
  <si>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</si>
  <si>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</si>
  <si>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</si>
  <si>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</si>
  <si>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</si>
  <si>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</si>
  <si>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</si>
  <si>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</si>
  <si>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</si>
  <si>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</si>
  <si>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</si>
  <si>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</si>
  <si>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</si>
  <si>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</si>
  <si>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</si>
  <si>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</si>
  <si>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</si>
  <si>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</si>
  <si>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</si>
  <si>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</si>
  <si>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</si>
  <si>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</si>
  <si>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</si>
  <si>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</si>
  <si>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</si>
  <si>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</si>
  <si>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</si>
  <si>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</si>
  <si>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</si>
  <si>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</si>
  <si>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</si>
  <si>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</si>
  <si>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</si>
  <si>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</si>
  <si>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</si>
  <si>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</si>
  <si>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</si>
  <si>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</si>
  <si>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</si>
  <si>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</si>
  <si>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</si>
  <si>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</si>
  <si>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</si>
  <si>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</si>
  <si>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</si>
  <si>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</si>
  <si>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</si>
  <si>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</si>
  <si>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</si>
  <si>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</si>
  <si>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</si>
  <si>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</si>
  <si>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</si>
  <si>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</si>
  <si>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</si>
  <si>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</si>
  <si>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</si>
  <si>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</si>
  <si>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</si>
  <si>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</si>
  <si>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</si>
  <si>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</si>
  <si>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</si>
  <si>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</si>
  <si>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</si>
  <si>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</si>
  <si>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</si>
  <si>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</si>
  <si>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</si>
  <si>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</si>
  <si>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</si>
  <si>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</si>
  <si>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</si>
  <si>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</si>
  <si>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</si>
  <si>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</si>
  <si>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</si>
  <si>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</si>
  <si>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</si>
  <si>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</si>
  <si>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</si>
  <si>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</si>
  <si>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</si>
  <si>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</si>
  <si>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</si>
  <si>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</si>
  <si>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</si>
  <si>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</si>
  <si>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</si>
  <si>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</si>
  <si>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</si>
  <si>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</si>
  <si>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</si>
  <si>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</si>
  <si>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</si>
  <si>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</si>
  <si>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</si>
  <si>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</si>
  <si>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</si>
  <si>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</si>
  <si>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</si>
  <si>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</si>
  <si>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</si>
  <si>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</si>
  <si>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</si>
  <si>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</si>
  <si>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</si>
  <si>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</si>
  <si>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</si>
  <si>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</si>
  <si>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</si>
  <si>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</si>
  <si>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</si>
  <si>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</si>
  <si>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</si>
  <si>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</si>
  <si>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</si>
  <si>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</si>
  <si>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</si>
  <si>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</si>
  <si>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</si>
  <si>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</si>
  <si>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</si>
  <si>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</si>
  <si>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</si>
  <si>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</si>
  <si>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</si>
  <si>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</si>
  <si>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</si>
  <si>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</si>
  <si>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</si>
  <si>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</si>
  <si>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</si>
  <si>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</si>
  <si>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</si>
  <si>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</si>
  <si>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</si>
  <si>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</si>
  <si>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</si>
  <si>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</si>
  <si>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</si>
  <si>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</si>
  <si>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</si>
  <si>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</si>
  <si>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</si>
  <si>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</si>
  <si>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</si>
  <si>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</si>
  <si>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</si>
  <si>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</si>
  <si>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</si>
  <si>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</si>
  <si>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</si>
  <si>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</si>
  <si>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</si>
  <si>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</si>
  <si>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</si>
  <si>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</si>
  <si>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</si>
  <si>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</si>
  <si>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</si>
  <si>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</si>
  <si>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</si>
  <si>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</si>
  <si>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</si>
  <si>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</si>
  <si>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</si>
  <si>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</si>
  <si>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</si>
  <si>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</si>
  <si>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</si>
  <si>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</si>
  <si>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</si>
  <si>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</si>
  <si>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</si>
  <si>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</si>
  <si>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</si>
  <si>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</si>
  <si>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</si>
  <si>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</si>
  <si>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</si>
  <si>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</si>
  <si>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</si>
  <si>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</si>
  <si>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</si>
  <si>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</si>
  <si>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</si>
  <si>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</si>
  <si>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</si>
  <si>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</si>
  <si>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</si>
  <si>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</si>
  <si>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</si>
  <si>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</si>
  <si>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</si>
  <si>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</si>
  <si>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</si>
  <si>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</si>
  <si>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</si>
  <si>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</si>
  <si>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</si>
  <si>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</si>
  <si>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</si>
  <si>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</si>
  <si>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</si>
  <si>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</si>
  <si>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</si>
  <si>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</si>
  <si>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</si>
  <si>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</si>
  <si>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</si>
  <si>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</si>
  <si>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</si>
  <si>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</si>
  <si>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</si>
  <si>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</si>
  <si>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</si>
  <si>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</si>
  <si>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</si>
  <si>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</si>
  <si>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</si>
  <si>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</si>
  <si>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</si>
  <si>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</si>
  <si>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</si>
  <si>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</si>
  <si>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</si>
  <si>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</si>
  <si>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</si>
  <si>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</si>
  <si>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</si>
  <si>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</si>
  <si>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</si>
  <si>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</si>
  <si>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</si>
  <si>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</si>
  <si>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</si>
  <si>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</si>
  <si>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</si>
  <si>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</si>
  <si>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</si>
  <si>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</si>
  <si>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</si>
  <si>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</si>
  <si>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</si>
  <si>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</si>
  <si>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</si>
  <si>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</si>
  <si>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</si>
  <si>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</si>
  <si>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</si>
  <si>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</si>
  <si>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</si>
  <si>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</si>
  <si>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</si>
  <si>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</si>
  <si>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</si>
  <si>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</si>
  <si>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</si>
  <si>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</si>
  <si>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</si>
  <si>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</si>
  <si>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</si>
  <si>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</si>
  <si>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</si>
  <si>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</si>
  <si>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</si>
  <si>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</si>
  <si>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</si>
  <si>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</si>
  <si>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</si>
  <si>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</si>
  <si>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</si>
  <si>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</si>
  <si>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</si>
  <si>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</si>
  <si>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</si>
  <si>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</si>
  <si>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</si>
  <si>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</si>
  <si>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</si>
  <si>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</si>
  <si>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</si>
  <si>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</si>
  <si>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</si>
  <si>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</si>
  <si>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</si>
  <si>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</si>
  <si>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</si>
  <si>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</si>
  <si>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</si>
  <si>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</si>
  <si>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</si>
  <si>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</si>
  <si>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</si>
  <si>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</si>
  <si>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</si>
  <si>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</si>
  <si>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</si>
  <si>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</si>
  <si>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</si>
  <si>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</si>
  <si>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</si>
  <si>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</si>
  <si>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</si>
  <si>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</si>
  <si>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</si>
  <si>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</si>
  <si>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</si>
  <si>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</si>
  <si>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</si>
  <si>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</si>
  <si>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</si>
  <si>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</si>
  <si>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</si>
  <si>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</si>
  <si>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</si>
  <si>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</si>
  <si>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</si>
  <si>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</si>
  <si>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</si>
  <si>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</si>
  <si>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</si>
  <si>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</si>
  <si>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</si>
  <si>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</si>
  <si>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</si>
  <si>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</si>
  <si>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</si>
  <si>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</si>
  <si>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</si>
  <si>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</si>
  <si>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</si>
  <si>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</si>
  <si>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</si>
  <si>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</si>
  <si>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</si>
  <si>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</si>
  <si>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</si>
  <si>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</si>
  <si>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</si>
  <si>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</si>
  <si>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</si>
  <si>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</si>
  <si>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</si>
  <si>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</si>
  <si>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</si>
  <si>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</si>
  <si>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</si>
  <si>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</si>
  <si>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</si>
  <si>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</si>
  <si>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</si>
  <si>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</si>
  <si>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</si>
  <si>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</si>
  <si>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</si>
  <si>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</si>
  <si>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</si>
  <si>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</si>
  <si>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</si>
  <si>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</si>
  <si>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</si>
  <si>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</si>
  <si>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</si>
  <si>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</si>
  <si>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</si>
  <si>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</si>
  <si>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</si>
  <si>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</si>
  <si>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</si>
  <si>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</si>
  <si>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</si>
  <si>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</si>
  <si>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</si>
  <si>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</si>
  <si>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</si>
  <si>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</si>
  <si>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</si>
  <si>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</si>
  <si>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</si>
  <si>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</si>
  <si>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</si>
  <si>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</si>
  <si>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</si>
  <si>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</si>
  <si>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</si>
  <si>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</si>
  <si>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</si>
  <si>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</si>
  <si>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</si>
  <si>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</si>
  <si>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</si>
  <si>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</si>
  <si>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</si>
  <si>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</si>
  <si>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</si>
  <si>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</si>
  <si>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</si>
  <si>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</si>
  <si>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</si>
  <si>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</si>
  <si>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</si>
  <si>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</si>
  <si>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</si>
  <si>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</si>
  <si>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</si>
  <si>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</si>
  <si>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</si>
  <si>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</si>
  <si>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</si>
  <si>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</si>
  <si>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</si>
  <si>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</si>
  <si>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</si>
  <si>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</si>
  <si>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</si>
  <si>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</si>
  <si>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</si>
  <si>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</si>
  <si>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</si>
  <si>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</si>
  <si>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</si>
  <si>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</si>
  <si>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</si>
  <si>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</si>
  <si>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</si>
  <si>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</si>
  <si>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</si>
  <si>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</si>
  <si>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</si>
  <si>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</si>
  <si>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</si>
  <si>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</si>
  <si>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</si>
  <si>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</si>
  <si>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</si>
  <si>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</si>
  <si>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</si>
  <si>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</si>
  <si>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</si>
  <si>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</si>
  <si>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</si>
  <si>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</si>
  <si>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</si>
  <si>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</si>
  <si>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</si>
  <si>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</si>
  <si>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</si>
  <si>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</si>
  <si>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</si>
  <si>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</si>
  <si>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</si>
  <si>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</si>
  <si>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</si>
  <si>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</si>
  <si>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</si>
  <si>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</si>
  <si>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</si>
  <si>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</si>
  <si>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</si>
  <si>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</si>
  <si>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</si>
  <si>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</si>
  <si>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</si>
  <si>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</si>
  <si>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</si>
  <si>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</si>
  <si>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</si>
  <si>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</si>
  <si>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</si>
  <si>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</si>
  <si>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</si>
  <si>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</si>
  <si>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</si>
  <si>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</si>
  <si>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</si>
  <si>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</si>
  <si>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</si>
  <si>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</si>
  <si>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</si>
  <si>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</si>
  <si>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</si>
  <si>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</si>
  <si>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</si>
  <si>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</si>
  <si>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</si>
  <si>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</si>
  <si>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</si>
  <si>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</si>
  <si>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</si>
  <si>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</si>
  <si>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</si>
  <si>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</si>
  <si>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</si>
  <si>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</si>
  <si>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</si>
  <si>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</si>
  <si>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</si>
  <si>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</si>
  <si>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</si>
  <si>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</si>
  <si>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</si>
  <si>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</si>
  <si>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</si>
  <si>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</si>
  <si>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</si>
  <si>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</si>
  <si>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</si>
  <si>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</si>
  <si>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</si>
  <si>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</si>
  <si>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</si>
  <si>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</si>
  <si>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</si>
  <si>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</si>
  <si>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</si>
  <si>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</si>
  <si>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</si>
  <si>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</si>
  <si>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</si>
  <si>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</si>
  <si>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</si>
  <si>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</si>
  <si>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</si>
  <si>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</si>
  <si>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</si>
  <si>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</si>
  <si>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</si>
  <si>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</si>
  <si>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</si>
  <si>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</si>
  <si>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</si>
  <si>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</si>
  <si>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</si>
  <si>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</si>
  <si>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</si>
  <si>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</si>
  <si>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</si>
  <si>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</si>
  <si>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</si>
  <si>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</si>
  <si>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</si>
  <si>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</si>
  <si>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</si>
  <si>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</si>
  <si>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</si>
  <si>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</si>
  <si>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</si>
  <si>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</si>
  <si>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</si>
  <si>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</si>
  <si>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</si>
  <si>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</si>
  <si>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</si>
  <si>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</si>
  <si>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</si>
  <si>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</si>
  <si>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</si>
  <si>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</si>
  <si>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</si>
  <si>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</si>
  <si>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</si>
  <si>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</si>
  <si>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</si>
  <si>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</si>
  <si>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</si>
  <si>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</si>
  <si>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</si>
  <si>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</si>
  <si>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</si>
  <si>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</si>
  <si>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</si>
  <si>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</si>
  <si>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</si>
  <si>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</si>
  <si>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</si>
  <si>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</si>
  <si>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</si>
  <si>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</si>
  <si>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</si>
  <si>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</si>
  <si>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</si>
  <si>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</si>
  <si>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</si>
  <si>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</si>
  <si>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</si>
  <si>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</si>
  <si>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</si>
  <si>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</si>
  <si>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</si>
  <si>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</si>
  <si>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</si>
  <si>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</si>
  <si>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</si>
  <si>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</si>
  <si>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</si>
  <si>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</si>
  <si>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</si>
  <si>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</si>
  <si>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</si>
  <si>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</si>
  <si>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</si>
  <si>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</si>
  <si>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</si>
  <si>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</si>
  <si>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</si>
  <si>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</si>
  <si>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</si>
  <si>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</si>
  <si>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</si>
  <si>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</si>
  <si>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</si>
  <si>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</si>
  <si>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</si>
  <si>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</si>
  <si>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</si>
  <si>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</si>
  <si>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</si>
  <si>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</si>
  <si>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</si>
  <si>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</si>
  <si>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</si>
  <si>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</si>
  <si>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</si>
  <si>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</si>
  <si>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</si>
  <si>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</si>
  <si>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</si>
  <si>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</si>
  <si>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</si>
  <si>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</si>
  <si>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</si>
  <si>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</si>
  <si>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</si>
  <si>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</si>
  <si>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</si>
  <si>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</si>
  <si>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</si>
  <si>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</si>
  <si>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</si>
  <si>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</si>
  <si>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</si>
  <si>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</si>
  <si>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</si>
  <si>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</si>
  <si>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</si>
  <si>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</si>
  <si>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</si>
  <si>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</si>
  <si>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</si>
  <si>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</si>
  <si>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</si>
  <si>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</si>
  <si>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</si>
  <si>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</si>
  <si>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</si>
  <si>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</si>
  <si>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</si>
  <si>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</si>
  <si>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</si>
  <si>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</si>
  <si>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</si>
  <si>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</si>
  <si>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</si>
  <si>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</si>
  <si>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</si>
  <si>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</si>
  <si>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</si>
  <si>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</si>
  <si>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</si>
  <si>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</si>
  <si>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</si>
  <si>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</si>
  <si>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</si>
  <si>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</si>
  <si>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</si>
  <si>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</si>
  <si>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</si>
  <si>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</si>
  <si>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</si>
  <si>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</si>
  <si>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</si>
  <si>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</si>
  <si>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</si>
  <si>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</si>
  <si>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</si>
  <si>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</si>
  <si>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</si>
  <si>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</si>
  <si>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</si>
  <si>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</si>
  <si>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</si>
  <si>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</si>
  <si>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</si>
  <si>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</si>
  <si>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</si>
  <si>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</si>
  <si>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</si>
  <si>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</si>
  <si>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</si>
  <si>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</si>
  <si>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</si>
  <si>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</si>
  <si>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</si>
  <si>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</si>
  <si>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</si>
  <si>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</si>
  <si>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</si>
  <si>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</si>
  <si>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</si>
  <si>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</si>
  <si>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</si>
  <si>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</si>
  <si>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</si>
  <si>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</si>
  <si>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</si>
  <si>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</si>
  <si>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</si>
  <si>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</si>
  <si>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</si>
  <si>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</si>
  <si>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</si>
  <si>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</si>
  <si>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</si>
  <si>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</si>
  <si>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</si>
  <si>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</si>
  <si>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</si>
  <si>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</si>
  <si>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</si>
  <si>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</si>
  <si>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</si>
  <si>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</si>
  <si>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</si>
  <si>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</si>
  <si>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</si>
  <si>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</si>
  <si>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</si>
  <si>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</si>
  <si>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</si>
  <si>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</si>
  <si>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</si>
  <si>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</si>
  <si>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</si>
  <si>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</si>
  <si>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</si>
  <si>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</si>
  <si>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</si>
  <si>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</si>
  <si>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</si>
  <si>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</si>
  <si>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</si>
  <si>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</si>
  <si>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</si>
  <si>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</si>
  <si>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</si>
  <si>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</si>
  <si>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</si>
  <si>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</si>
  <si>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</si>
  <si>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</si>
  <si>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</si>
  <si>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</si>
  <si>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</si>
  <si>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</si>
  <si>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</si>
  <si>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</si>
  <si>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</si>
  <si>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</si>
  <si>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</si>
  <si>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</si>
  <si>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</si>
  <si>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</si>
  <si>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</si>
  <si>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</si>
  <si>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</si>
  <si>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</si>
  <si>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</si>
  <si>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</si>
  <si>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</si>
  <si>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</si>
  <si>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</si>
  <si>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</si>
  <si>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</si>
  <si>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</si>
  <si>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</si>
  <si>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</si>
  <si>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</si>
  <si>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</si>
  <si>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</si>
  <si>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</si>
  <si>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</si>
  <si>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</si>
  <si>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</si>
  <si>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</si>
  <si>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</si>
  <si>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</si>
  <si>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</si>
  <si>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</si>
  <si>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</si>
  <si>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</si>
  <si>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</si>
  <si>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</si>
  <si>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</si>
  <si>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</si>
  <si>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</si>
  <si>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</si>
  <si>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</si>
  <si>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</si>
  <si>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</si>
  <si>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</si>
  <si>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</si>
  <si>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</si>
  <si>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</si>
  <si>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</si>
  <si>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</si>
  <si>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</si>
  <si>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</si>
  <si>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</si>
  <si>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</si>
  <si>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</si>
  <si>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</si>
  <si>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</si>
  <si>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</si>
  <si>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</si>
  <si>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</si>
  <si>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</si>
  <si>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</si>
  <si>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</si>
  <si>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</si>
  <si>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</si>
  <si>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</si>
  <si>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</si>
  <si>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</si>
  <si>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</si>
  <si>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</si>
  <si>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</si>
  <si>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</si>
  <si>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</si>
  <si>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</si>
  <si>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</si>
  <si>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</si>
  <si>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</si>
  <si>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</si>
  <si>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</si>
  <si>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</si>
  <si>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</si>
  <si>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</si>
  <si>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</si>
  <si>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</si>
  <si>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</si>
  <si>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</si>
  <si>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</si>
  <si>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</si>
  <si>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</si>
  <si>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</si>
  <si>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</si>
  <si>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</si>
  <si>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</si>
  <si>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</si>
  <si>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</si>
  <si>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</si>
  <si>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</si>
  <si>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</si>
  <si>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</si>
  <si>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</si>
  <si>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</si>
  <si>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</si>
  <si>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</si>
  <si>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</si>
  <si>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</si>
  <si>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</si>
  <si>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</si>
  <si>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</si>
  <si>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</si>
  <si>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</si>
  <si>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</si>
  <si>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</si>
  <si>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</si>
  <si>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</si>
  <si>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</si>
  <si>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</si>
  <si>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</si>
  <si>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</si>
  <si>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</si>
  <si>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</si>
  <si>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</si>
  <si>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</si>
  <si>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</si>
  <si>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</si>
  <si>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</si>
  <si>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</si>
  <si>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</si>
  <si>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</si>
  <si>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</si>
  <si>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</si>
  <si>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</si>
  <si>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</si>
  <si>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</si>
  <si>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</si>
  <si>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</si>
  <si>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</si>
  <si>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</si>
  <si>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</si>
  <si>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</si>
  <si>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</si>
  <si>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</si>
  <si>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</si>
  <si>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</si>
  <si>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</si>
  <si>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</si>
  <si>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</si>
  <si>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</si>
  <si>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</si>
  <si>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</si>
  <si>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</si>
  <si>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</si>
  <si>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</si>
  <si>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</si>
  <si>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</si>
  <si>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</si>
  <si>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</si>
  <si>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</si>
  <si>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</si>
  <si>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</si>
  <si>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</si>
  <si>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</si>
  <si>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</si>
  <si>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</si>
  <si>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</si>
  <si>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</si>
  <si>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</si>
  <si>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</si>
  <si>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</si>
  <si>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</si>
  <si>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</si>
  <si>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</si>
  <si>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</si>
  <si>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</si>
  <si>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</si>
  <si>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</si>
  <si>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</si>
  <si>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</si>
  <si>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</si>
  <si>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</si>
  <si>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</si>
  <si>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</si>
  <si>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</si>
  <si>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</si>
  <si>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</si>
  <si>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</si>
  <si>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</si>
  <si>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</si>
  <si>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</si>
  <si>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</si>
  <si>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</si>
  <si>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</si>
  <si>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</si>
  <si>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</si>
  <si>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</si>
  <si>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</si>
  <si>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</si>
  <si>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</si>
  <si>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</si>
  <si>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</si>
  <si>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</si>
  <si>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</si>
  <si>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</si>
  <si>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</si>
  <si>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</si>
  <si>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</si>
  <si>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</si>
  <si>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</si>
  <si>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</si>
  <si>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</si>
  <si>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</si>
  <si>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</si>
  <si>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</si>
  <si>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</si>
  <si>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</si>
  <si>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</si>
  <si>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</si>
  <si>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</si>
  <si>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</si>
  <si>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</si>
  <si>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</si>
  <si>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</si>
  <si>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</si>
  <si>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</si>
  <si>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</si>
  <si>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</si>
  <si>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</si>
  <si>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</si>
  <si>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</si>
  <si>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</si>
  <si>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</si>
  <si>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</si>
  <si>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</si>
  <si>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</si>
  <si>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</si>
  <si>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</si>
  <si>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</si>
  <si>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</si>
  <si>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</si>
  <si>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</si>
  <si>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</si>
  <si>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</si>
  <si>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</si>
  <si>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</si>
  <si>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</si>
  <si>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</si>
  <si>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</si>
  <si>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</si>
  <si>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</si>
  <si>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</si>
  <si>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</si>
  <si>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</si>
  <si>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</si>
  <si>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</si>
  <si>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</si>
  <si>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</si>
  <si>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</si>
  <si>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</si>
  <si>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</si>
  <si>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</si>
  <si>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</si>
  <si>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</si>
  <si>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</si>
  <si>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</si>
  <si>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</si>
  <si>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</si>
  <si>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</si>
  <si>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</si>
  <si>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</si>
  <si>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</si>
  <si>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</si>
  <si>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</si>
  <si>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</si>
  <si>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</si>
  <si>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</si>
  <si>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</si>
  <si>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</si>
  <si>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</si>
  <si>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</si>
  <si>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</si>
  <si>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</si>
  <si>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</si>
  <si>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</si>
  <si>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</si>
  <si>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</si>
  <si>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</si>
  <si>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</si>
  <si>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</si>
  <si>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</si>
  <si>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</si>
  <si>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</si>
  <si>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</si>
  <si>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</si>
  <si>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</si>
  <si>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</si>
  <si>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</si>
  <si>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</si>
  <si>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</si>
  <si>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</si>
  <si>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</si>
  <si>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</si>
  <si>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</si>
  <si>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</si>
  <si>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</si>
  <si>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</si>
  <si>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</si>
  <si>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</si>
  <si>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</si>
  <si>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</si>
  <si>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</si>
  <si>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</si>
  <si>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</si>
  <si>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</si>
  <si>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</si>
  <si>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</si>
  <si>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</si>
  <si>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</si>
  <si>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</si>
  <si>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</si>
  <si>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</si>
  <si>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</si>
  <si>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</si>
  <si>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</si>
  <si>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</si>
  <si>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</si>
  <si>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</si>
  <si>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</si>
  <si>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</si>
  <si>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</si>
  <si>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</si>
  <si>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</si>
  <si>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</si>
  <si>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</si>
  <si>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</si>
  <si>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</si>
  <si>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</si>
  <si>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</si>
  <si>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</si>
  <si>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</si>
  <si>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</si>
  <si>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</si>
  <si>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</si>
  <si>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</si>
  <si>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</si>
  <si>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</si>
  <si>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</si>
  <si>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</si>
  <si>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</si>
  <si>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</si>
  <si>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</si>
  <si>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</si>
  <si>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</si>
  <si>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</si>
  <si>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</si>
  <si>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</si>
  <si>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</si>
  <si>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</si>
  <si>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</si>
  <si>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</si>
  <si>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</si>
  <si>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</si>
  <si>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</si>
  <si>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</si>
  <si>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</si>
  <si>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</si>
  <si>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</si>
  <si>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</si>
  <si>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</si>
  <si>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</si>
  <si>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</si>
  <si>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</si>
  <si>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</si>
  <si>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</si>
  <si>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</si>
  <si>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</si>
  <si>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</si>
  <si>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</si>
  <si>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</si>
  <si>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</si>
  <si>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</si>
  <si>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</si>
  <si>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</si>
  <si>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</si>
  <si>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</si>
  <si>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</si>
  <si>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</si>
  <si>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</si>
  <si>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</si>
  <si>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</si>
  <si>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</si>
  <si>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</si>
  <si>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</si>
  <si>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</si>
  <si>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</si>
  <si>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</si>
  <si>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</si>
  <si>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</si>
  <si>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</si>
  <si>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</si>
  <si>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</si>
  <si>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</si>
  <si>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</si>
  <si>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</si>
  <si>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</si>
  <si>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</si>
  <si>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</si>
  <si>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</si>
  <si>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</si>
  <si>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</si>
  <si>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</si>
  <si>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</si>
  <si>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</si>
  <si>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</si>
  <si>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</si>
  <si>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</si>
  <si>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</si>
  <si>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</si>
  <si>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</si>
  <si>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</si>
  <si>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</si>
  <si>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</si>
  <si>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</si>
  <si>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</si>
  <si>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</si>
  <si>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</si>
  <si>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</si>
  <si>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</si>
  <si>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</si>
  <si>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</si>
  <si>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</si>
  <si>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</si>
  <si>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</si>
  <si>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</si>
  <si>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</si>
  <si>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</si>
  <si>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</si>
  <si>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</si>
  <si>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</si>
  <si>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</si>
  <si>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</si>
  <si>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</si>
  <si>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</si>
  <si>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</si>
  <si>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</si>
  <si>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</si>
  <si>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</si>
  <si>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</si>
  <si>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</si>
  <si>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</si>
  <si>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</si>
  <si>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</si>
  <si>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</si>
  <si>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</si>
  <si>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</si>
  <si>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</si>
  <si>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</si>
  <si>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</si>
  <si>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</si>
  <si>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</si>
  <si>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</si>
  <si>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</si>
  <si>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</si>
  <si>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</si>
  <si>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</si>
  <si>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</si>
  <si>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</si>
  <si>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</si>
  <si>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</si>
  <si>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</si>
  <si>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</si>
  <si>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</si>
  <si>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</si>
  <si>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</si>
  <si>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</si>
  <si>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</si>
  <si>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</si>
  <si>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</si>
  <si>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</si>
  <si>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</si>
  <si>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</si>
  <si>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</si>
  <si>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</si>
  <si>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</si>
  <si>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</si>
  <si>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</si>
  <si>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</si>
  <si>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</si>
  <si>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</si>
  <si>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</si>
  <si>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</si>
  <si>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</si>
  <si>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</si>
  <si>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</si>
  <si>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</si>
  <si>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</si>
  <si>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</si>
  <si>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</si>
  <si>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</si>
  <si>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</si>
  <si>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</si>
  <si>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</si>
  <si>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</si>
  <si>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</si>
  <si>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</si>
  <si>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</si>
  <si>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</si>
  <si>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</si>
  <si>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</si>
  <si>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</si>
  <si>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</si>
  <si>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</si>
  <si>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</si>
  <si>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</si>
  <si>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</si>
  <si>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</si>
  <si>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</si>
  <si>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</si>
  <si>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</si>
  <si>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</si>
  <si>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</si>
  <si>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</si>
  <si>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</si>
  <si>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</si>
  <si>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</si>
  <si>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</si>
  <si>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</si>
  <si>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</si>
  <si>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</si>
  <si>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</si>
  <si>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</si>
  <si>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</si>
  <si>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</si>
  <si>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</si>
  <si>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</si>
  <si>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</si>
  <si>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</si>
  <si>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</si>
  <si>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</si>
  <si>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</si>
  <si>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</si>
  <si>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</si>
  <si>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</si>
  <si>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</si>
  <si>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</si>
  <si>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</si>
  <si>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</si>
  <si>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</si>
  <si>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</si>
  <si>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</si>
  <si>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</si>
  <si>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</si>
  <si>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</si>
  <si>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</si>
  <si>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</si>
  <si>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</si>
  <si>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</si>
  <si>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</si>
  <si>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</si>
  <si>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</si>
  <si>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</si>
  <si>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</si>
  <si>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</si>
  <si>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</si>
  <si>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</si>
  <si>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</si>
  <si>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</si>
  <si>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</si>
  <si>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</si>
  <si>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</si>
  <si>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</si>
  <si>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</si>
  <si>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</si>
  <si>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</si>
  <si>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</si>
  <si>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</si>
  <si>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</si>
  <si>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</si>
  <si>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</si>
  <si>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</si>
  <si>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</si>
  <si>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</si>
  <si>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</si>
  <si>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</si>
  <si>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</si>
  <si>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</si>
  <si>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</si>
  <si>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</si>
  <si>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</si>
  <si>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</si>
  <si>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</si>
  <si>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</si>
  <si>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</si>
  <si>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</si>
  <si>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</si>
  <si>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</si>
  <si>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</si>
  <si>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</si>
  <si>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</si>
  <si>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</si>
  <si>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</si>
  <si>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</si>
  <si>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</si>
  <si>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</si>
  <si>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</si>
  <si>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</si>
  <si>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</si>
  <si>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</si>
  <si>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</si>
  <si>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</si>
  <si>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</si>
  <si>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</si>
  <si>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</si>
  <si>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</si>
  <si>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</si>
  <si>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</si>
  <si>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</si>
  <si>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</si>
  <si>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</si>
  <si>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</si>
  <si>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</si>
  <si>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</si>
  <si>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</si>
  <si>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</si>
  <si>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</si>
  <si>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</si>
  <si>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</si>
  <si>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</si>
  <si>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</si>
  <si>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</si>
  <si>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</si>
  <si>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</si>
  <si>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</si>
  <si>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</si>
  <si>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</si>
  <si>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</si>
  <si>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</si>
  <si>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</si>
  <si>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</si>
  <si>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</si>
  <si>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</si>
  <si>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</si>
  <si>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</si>
  <si>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</si>
  <si>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</si>
  <si>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</si>
  <si>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</si>
  <si>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</si>
  <si>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</si>
  <si>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</si>
  <si>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</si>
  <si>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</si>
  <si>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</si>
  <si>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</si>
  <si>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</si>
  <si>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</si>
  <si>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</si>
  <si>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</si>
  <si>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</si>
  <si>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</si>
  <si>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</si>
  <si>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</si>
  <si>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</si>
  <si>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</si>
  <si>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</si>
  <si>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</si>
  <si>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</si>
  <si>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</si>
  <si>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</si>
  <si>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</si>
  <si>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</si>
  <si>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</si>
  <si>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</si>
  <si>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</si>
  <si>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</si>
  <si>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</si>
  <si>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</si>
  <si>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</si>
  <si>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</si>
  <si>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</si>
  <si>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</si>
  <si>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</si>
  <si>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</si>
  <si>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</si>
  <si>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</si>
  <si>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</si>
  <si>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</si>
  <si>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</si>
  <si>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</si>
  <si>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</si>
  <si>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</si>
  <si>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</si>
  <si>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</si>
  <si>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</si>
  <si>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</si>
  <si>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</si>
  <si>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</si>
  <si>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</si>
  <si>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</si>
  <si>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</si>
  <si>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</si>
  <si>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</si>
  <si>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</si>
  <si>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</si>
  <si>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</si>
  <si>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</si>
  <si>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</si>
  <si>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</si>
  <si>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</si>
  <si>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</si>
  <si>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</si>
  <si>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</si>
  <si>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</si>
  <si>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</si>
  <si>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</si>
  <si>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</si>
  <si>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</si>
  <si>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</si>
  <si>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</si>
  <si>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</si>
  <si>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</si>
  <si>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</si>
  <si>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</si>
  <si>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</si>
  <si>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</si>
  <si>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</si>
  <si>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</si>
  <si>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</si>
  <si>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</si>
  <si>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</si>
  <si>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</si>
  <si>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</si>
  <si>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</si>
  <si>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</si>
  <si>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</si>
  <si>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</si>
  <si>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</si>
  <si>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</si>
  <si>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</si>
  <si>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</si>
  <si>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</si>
  <si>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</si>
  <si>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</si>
  <si>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</si>
  <si>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</si>
  <si>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</si>
  <si>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</si>
  <si>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</si>
  <si>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</si>
  <si>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</si>
  <si>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</si>
  <si>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</si>
  <si>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</si>
  <si>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</si>
  <si>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</si>
  <si>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</si>
  <si>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</si>
  <si>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</si>
  <si>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</si>
  <si>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</si>
  <si>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</si>
  <si>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</si>
  <si>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</si>
  <si>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</si>
  <si>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</si>
  <si>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</si>
  <si>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</si>
  <si>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</si>
  <si>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</si>
  <si>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</si>
  <si>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</si>
  <si>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</si>
  <si>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</si>
  <si>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</si>
  <si>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</si>
  <si>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</si>
  <si>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</si>
  <si>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</si>
  <si>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</si>
  <si>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</si>
  <si>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</si>
  <si>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</si>
  <si>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</si>
  <si>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</si>
  <si>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</si>
  <si>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</si>
  <si>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</si>
  <si>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</si>
  <si>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</si>
  <si>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</si>
  <si>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</si>
  <si>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</si>
  <si>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</si>
  <si>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</si>
  <si>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</si>
  <si>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</si>
  <si>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</si>
  <si>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</si>
  <si>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</si>
  <si>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</si>
  <si>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</si>
  <si>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</si>
  <si>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</si>
  <si>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</si>
  <si>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</si>
  <si>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</si>
  <si>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</si>
  <si>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</si>
  <si>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</si>
  <si>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</si>
  <si>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</si>
  <si>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</si>
  <si>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</si>
  <si>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</si>
  <si>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</si>
  <si>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</si>
  <si>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</si>
  <si>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</si>
  <si>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</si>
  <si>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</si>
  <si>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</si>
  <si>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</si>
  <si>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</si>
  <si>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</si>
  <si>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</si>
  <si>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</si>
  <si>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</si>
  <si>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</si>
  <si>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</si>
  <si>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</si>
  <si>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</si>
  <si>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</si>
  <si>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</si>
  <si>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</si>
  <si>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</si>
  <si>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</si>
  <si>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</si>
  <si>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</si>
  <si>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</si>
  <si>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</si>
  <si>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</si>
  <si>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</si>
  <si>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</si>
  <si>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</si>
  <si>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</si>
  <si>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</si>
  <si>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</si>
  <si>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</si>
  <si>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</si>
  <si>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</si>
  <si>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</si>
  <si>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</si>
  <si>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</si>
  <si>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</si>
  <si>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</si>
  <si>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</si>
  <si>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</si>
  <si>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</si>
  <si>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</si>
  <si>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</si>
  <si>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</si>
  <si>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</si>
  <si>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</si>
  <si>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</si>
  <si>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</si>
  <si>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</si>
  <si>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</si>
  <si>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</si>
  <si>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</si>
  <si>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</si>
  <si>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</si>
  <si>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</si>
  <si>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</si>
  <si>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</si>
  <si>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</si>
  <si>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</si>
  <si>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</si>
  <si>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</si>
  <si>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</si>
  <si>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</si>
  <si>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</si>
  <si>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</si>
  <si>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</si>
  <si>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</si>
  <si>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</si>
  <si>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</si>
  <si>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</si>
  <si>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</si>
  <si>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</si>
  <si>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</si>
  <si>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</si>
  <si>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</si>
  <si>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</si>
  <si>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</si>
  <si>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</si>
  <si>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</si>
  <si>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</si>
  <si>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</si>
  <si>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</si>
  <si>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</si>
  <si>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</si>
  <si>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</si>
  <si>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</si>
  <si>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</si>
  <si>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</si>
  <si>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</si>
  <si>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</si>
  <si>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</si>
  <si>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</si>
  <si>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</si>
  <si>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</si>
  <si>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</si>
  <si>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</si>
  <si>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</si>
  <si>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</si>
  <si>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</si>
  <si>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</si>
  <si>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</si>
  <si>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</si>
  <si>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</si>
  <si>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</si>
  <si>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</si>
  <si>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</si>
  <si>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</si>
  <si>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</si>
  <si>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</si>
  <si>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</si>
  <si>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</si>
  <si>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</si>
  <si>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</si>
  <si>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</si>
  <si>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</si>
  <si>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</si>
  <si>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</si>
  <si>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</si>
  <si>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</si>
  <si>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</si>
  <si>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</si>
  <si>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</si>
  <si>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</si>
  <si>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</si>
  <si>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</si>
  <si>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</si>
  <si>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</si>
  <si>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</si>
  <si>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</si>
  <si>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</si>
  <si>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</si>
  <si>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</si>
  <si>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</si>
  <si>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</si>
  <si>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</si>
  <si>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</si>
  <si>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</si>
  <si>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</si>
  <si>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</si>
  <si>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</si>
  <si>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</si>
  <si>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</si>
  <si>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</si>
  <si>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</si>
  <si>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</si>
  <si>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</si>
  <si>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</si>
  <si>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</si>
  <si>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</si>
  <si>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</si>
  <si>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</si>
  <si>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</si>
  <si>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</si>
  <si>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</si>
  <si>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</si>
  <si>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</si>
  <si>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</si>
  <si>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</si>
  <si>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</si>
  <si>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</si>
  <si>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</si>
  <si>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</si>
  <si>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</si>
  <si>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</si>
  <si>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</si>
  <si>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</si>
  <si>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</si>
  <si>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</si>
  <si>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</si>
  <si>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</si>
  <si>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</si>
  <si>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</si>
  <si>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</si>
  <si>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</si>
  <si>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</si>
  <si>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</si>
  <si>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</si>
  <si>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</si>
  <si>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</si>
  <si>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</si>
  <si>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</si>
  <si>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</si>
  <si>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</si>
  <si>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</si>
  <si>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</si>
  <si>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</si>
  <si>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</si>
  <si>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</si>
  <si>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</si>
  <si>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</si>
  <si>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</si>
  <si>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</si>
  <si>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</si>
  <si>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</si>
  <si>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</si>
  <si>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</si>
  <si>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</si>
  <si>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</si>
  <si>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</si>
  <si>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</si>
  <si>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</si>
  <si>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</si>
  <si>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</si>
  <si>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</si>
  <si>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</si>
  <si>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</si>
  <si>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</si>
  <si>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</si>
  <si>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</si>
  <si>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</si>
  <si>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</si>
  <si>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</si>
  <si>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</si>
  <si>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</si>
  <si>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</si>
  <si>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</si>
  <si>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</si>
  <si>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</si>
  <si>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</si>
  <si>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</si>
  <si>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</si>
  <si>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</si>
  <si>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</si>
  <si>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</si>
  <si>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</si>
  <si>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</si>
  <si>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</si>
  <si>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</si>
  <si>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</si>
  <si>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</si>
  <si>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</si>
  <si>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</si>
  <si>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</si>
  <si>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</si>
  <si>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</si>
  <si>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</si>
  <si>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</si>
  <si>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</si>
  <si>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</si>
  <si>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</si>
  <si>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</si>
  <si>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</si>
  <si>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</si>
  <si>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</si>
  <si>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</si>
  <si>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</si>
  <si>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</si>
  <si>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</si>
  <si>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</si>
  <si>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</si>
  <si>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</si>
  <si>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</si>
  <si>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</si>
  <si>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</si>
  <si>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</si>
  <si>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</si>
  <si>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</si>
  <si>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</si>
  <si>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</si>
  <si>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</si>
  <si>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</si>
  <si>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</si>
  <si>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</si>
  <si>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</si>
  <si>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</si>
  <si>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</si>
  <si>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</si>
  <si>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</si>
  <si>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</si>
  <si>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</si>
  <si>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</si>
  <si>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</si>
  <si>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</si>
  <si>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</si>
  <si>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</si>
  <si>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</si>
  <si>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</si>
  <si>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</si>
  <si>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</si>
  <si>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</si>
  <si>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</si>
  <si>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</si>
  <si>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</si>
  <si>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</si>
  <si>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</si>
  <si>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</si>
  <si>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</si>
  <si>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</si>
  <si>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</si>
  <si>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</si>
  <si>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</si>
  <si>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</si>
  <si>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</si>
  <si>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</si>
  <si>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</si>
  <si>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</si>
  <si>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</si>
  <si>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</si>
  <si>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</si>
  <si>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</si>
  <si>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</si>
  <si>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</si>
  <si>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</si>
  <si>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</si>
  <si>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</si>
  <si>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</si>
  <si>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</si>
  <si>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</si>
  <si>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</si>
  <si>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</si>
  <si>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</si>
  <si>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</si>
  <si>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</si>
  <si>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</si>
  <si>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</si>
  <si>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</si>
  <si>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</si>
  <si>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</si>
  <si>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</si>
  <si>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</si>
  <si>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</si>
  <si>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</si>
  <si>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</si>
  <si>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</si>
  <si>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</si>
  <si>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</si>
  <si>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</si>
  <si>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</si>
  <si>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</si>
  <si>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</si>
  <si>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</si>
  <si>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</si>
  <si>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</si>
  <si>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</si>
  <si>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</si>
  <si>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</si>
  <si>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</si>
  <si>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</si>
  <si>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</si>
  <si>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</si>
  <si>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</si>
  <si>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</si>
  <si>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</si>
  <si>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</si>
  <si>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</si>
  <si>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</si>
  <si>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</si>
  <si>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</si>
  <si>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</si>
  <si>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</si>
  <si>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</si>
  <si>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</si>
  <si>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</si>
  <si>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</si>
  <si>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</si>
  <si>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</si>
  <si>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</si>
  <si>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</si>
  <si>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</si>
  <si>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</si>
  <si>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</si>
  <si>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</si>
  <si>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</si>
  <si>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</si>
  <si>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</si>
  <si>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</si>
  <si>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</si>
  <si>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</si>
  <si>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</si>
  <si>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</si>
  <si>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</si>
  <si>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</si>
  <si>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</si>
  <si>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</si>
  <si>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</si>
  <si>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</si>
  <si>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</si>
  <si>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</si>
  <si>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</si>
  <si>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</si>
  <si>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</si>
  <si>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</si>
  <si>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</si>
  <si>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</si>
  <si>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</si>
  <si>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</si>
  <si>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</si>
  <si>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</si>
  <si>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</si>
  <si>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</si>
  <si>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</si>
  <si>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</si>
  <si>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</si>
  <si>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</si>
  <si>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</si>
  <si>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</si>
  <si>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</si>
  <si>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</si>
  <si>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</si>
  <si>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</si>
  <si>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</si>
  <si>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</si>
  <si>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</si>
  <si>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</si>
  <si>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</si>
  <si>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</si>
  <si>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</si>
  <si>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</si>
  <si>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</si>
  <si>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</si>
  <si>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</si>
  <si>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</si>
  <si>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</si>
  <si>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</si>
  <si>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</si>
  <si>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</si>
  <si>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</si>
  <si>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</si>
  <si>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</si>
  <si>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</si>
  <si>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</si>
  <si>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</si>
  <si>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</si>
  <si>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</si>
  <si>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</si>
  <si>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</si>
  <si>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</si>
  <si>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</si>
  <si>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</si>
  <si>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</si>
  <si>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</si>
  <si>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</si>
  <si>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</si>
  <si>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</si>
  <si>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</si>
  <si>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</si>
  <si>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</si>
  <si>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</si>
  <si>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</si>
  <si>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</si>
  <si>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</si>
  <si>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</si>
  <si>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</si>
  <si>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</si>
  <si>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</si>
  <si>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</si>
  <si>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</si>
  <si>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</si>
  <si>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</si>
  <si>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</si>
  <si>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</si>
  <si>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</si>
  <si>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</si>
  <si>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</si>
  <si>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</si>
  <si>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</si>
  <si>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</si>
  <si>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</si>
  <si>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</si>
  <si>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</si>
  <si>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</si>
  <si>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</si>
  <si>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</si>
  <si>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</si>
  <si>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</si>
  <si>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</si>
  <si>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</si>
  <si>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</si>
  <si>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</si>
  <si>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</si>
  <si>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</si>
  <si>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</si>
  <si>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</si>
  <si>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</si>
  <si>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</si>
  <si>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</si>
  <si>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</si>
  <si>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</si>
  <si>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</si>
  <si>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</si>
  <si>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</si>
  <si>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</si>
  <si>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</si>
  <si>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</si>
  <si>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</si>
  <si>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</si>
  <si>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</si>
  <si>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</si>
  <si>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</si>
  <si>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</si>
  <si>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</si>
  <si>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</si>
  <si>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</si>
  <si>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</si>
  <si>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</si>
  <si>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</si>
  <si>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</si>
  <si>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</si>
  <si>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</si>
  <si>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</si>
  <si>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</si>
  <si>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</si>
  <si>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</si>
  <si>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</si>
  <si>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</si>
  <si>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</si>
  <si>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</si>
  <si>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</si>
  <si>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</si>
  <si>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</si>
  <si>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</si>
  <si>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</si>
  <si>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</si>
  <si>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</si>
  <si>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</si>
  <si>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</si>
  <si>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</si>
  <si>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</si>
  <si>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</si>
  <si>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</si>
  <si>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</si>
  <si>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</si>
  <si>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</si>
  <si>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</si>
  <si>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</si>
  <si>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</si>
  <si>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</si>
  <si>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</si>
  <si>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</si>
  <si>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</si>
  <si>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</si>
  <si>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</si>
  <si>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</si>
  <si>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</si>
  <si>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</si>
  <si>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</si>
  <si>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</si>
  <si>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</si>
  <si>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</si>
  <si>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</si>
  <si>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</si>
  <si>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</si>
  <si>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</si>
  <si>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</si>
  <si>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</si>
  <si>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</si>
  <si>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</si>
  <si>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</si>
  <si>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</si>
  <si>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</si>
  <si>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</si>
  <si>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</si>
  <si>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</si>
  <si>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</si>
  <si>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</si>
  <si>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</si>
  <si>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</si>
  <si>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</si>
  <si>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</si>
  <si>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</si>
  <si>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</si>
  <si>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</si>
  <si>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</si>
  <si>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</si>
  <si>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</si>
  <si>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</si>
  <si>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</si>
  <si>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</si>
  <si>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</si>
  <si>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</si>
  <si>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</si>
  <si>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</si>
  <si>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</si>
  <si>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</si>
  <si>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</si>
  <si>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</si>
  <si>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</si>
  <si>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</si>
  <si>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</si>
  <si>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</si>
  <si>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</si>
  <si>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</si>
  <si>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</si>
  <si>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</si>
  <si>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</si>
  <si>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</si>
  <si>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</si>
  <si>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</si>
  <si>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</si>
  <si>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</si>
  <si>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</si>
  <si>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</si>
  <si>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</si>
  <si>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</si>
  <si>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</si>
  <si>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</si>
  <si>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</si>
  <si>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</si>
  <si>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</si>
  <si>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</si>
  <si>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</si>
  <si>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</si>
  <si>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</si>
  <si>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</si>
  <si>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</si>
  <si>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</si>
  <si>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</si>
  <si>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</si>
  <si>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</si>
  <si>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</si>
  <si>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</si>
  <si>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</si>
  <si>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</si>
  <si>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</si>
  <si>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</si>
  <si>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</si>
  <si>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</si>
  <si>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</si>
  <si>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</si>
  <si>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</si>
  <si>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</si>
  <si>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</si>
  <si>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</si>
  <si>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</si>
  <si>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</si>
  <si>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</si>
  <si>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</si>
  <si>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</si>
  <si>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</si>
  <si>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</si>
  <si>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</si>
  <si>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</si>
  <si>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</si>
  <si>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</si>
  <si>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</si>
  <si>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</si>
  <si>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</si>
  <si>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</si>
  <si>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</si>
  <si>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</si>
  <si>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</si>
  <si>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</si>
  <si>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</si>
  <si>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</si>
  <si>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</si>
  <si>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</si>
  <si>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</si>
  <si>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</si>
  <si>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</si>
  <si>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</si>
  <si>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</si>
  <si>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</si>
  <si>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</si>
  <si>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</si>
  <si>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</si>
  <si>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</si>
  <si>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</si>
  <si>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</si>
  <si>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</si>
  <si>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</si>
  <si>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</si>
  <si>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</si>
  <si>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</si>
  <si>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</si>
  <si>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</si>
  <si>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</si>
  <si>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</si>
  <si>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</si>
  <si>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</si>
  <si>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</si>
  <si>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</si>
  <si>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</si>
  <si>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</si>
  <si>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</si>
  <si>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</si>
  <si>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</si>
  <si>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</si>
  <si>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</si>
  <si>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</si>
  <si>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</si>
  <si>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</si>
  <si>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</si>
  <si>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</si>
  <si>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</si>
  <si>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</si>
  <si>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</si>
  <si>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</si>
  <si>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</si>
  <si>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</si>
  <si>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</si>
  <si>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</si>
  <si>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</si>
  <si>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</si>
  <si>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</si>
  <si>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</si>
  <si>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</si>
  <si>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</si>
  <si>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</si>
  <si>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</si>
  <si>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</si>
  <si>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</si>
  <si>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</si>
  <si>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</si>
  <si>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</si>
  <si>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</si>
  <si>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</si>
  <si>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</si>
  <si>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</si>
  <si>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</si>
  <si>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</si>
  <si>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</si>
  <si>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</si>
  <si>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</si>
  <si>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</si>
  <si>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</si>
  <si>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</si>
  <si>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</si>
  <si>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</si>
  <si>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</si>
  <si>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</si>
  <si>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</si>
  <si>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</si>
  <si>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</si>
  <si>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</si>
  <si>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</si>
  <si>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</si>
  <si>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</si>
  <si>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</si>
  <si>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</si>
  <si>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</si>
  <si>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</si>
  <si>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</si>
  <si>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</si>
  <si>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</si>
  <si>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</si>
  <si>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</si>
  <si>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</si>
  <si>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</si>
  <si>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</si>
  <si>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</si>
  <si>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</si>
  <si>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</si>
  <si>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</si>
  <si>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</si>
  <si>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</si>
  <si>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</si>
  <si>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</si>
  <si>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</si>
  <si>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</si>
  <si>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</si>
  <si>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</si>
  <si>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</si>
  <si>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</si>
  <si>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</si>
  <si>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</si>
  <si>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</si>
  <si>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</si>
  <si>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</si>
  <si>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</si>
  <si>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</si>
  <si>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</si>
  <si>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</si>
  <si>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</si>
  <si>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</si>
  <si>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</si>
  <si>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</si>
  <si>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</si>
  <si>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</si>
  <si>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</si>
  <si>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</si>
  <si>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</si>
  <si>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</si>
  <si>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</si>
  <si>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</si>
  <si>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</si>
  <si>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</si>
  <si>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</si>
  <si>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</si>
  <si>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</si>
  <si>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</si>
  <si>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</si>
  <si>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</si>
  <si>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</si>
  <si>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</si>
  <si>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</si>
  <si>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</si>
  <si>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</si>
  <si>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</si>
  <si>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</si>
  <si>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</si>
  <si>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</si>
  <si>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</si>
  <si>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</si>
  <si>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</si>
  <si>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</si>
  <si>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</si>
  <si>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</si>
  <si>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</si>
  <si>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</si>
  <si>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</si>
  <si>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</si>
  <si>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</si>
  <si>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</si>
  <si>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</si>
  <si>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</si>
  <si>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</si>
  <si>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</si>
  <si>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</si>
  <si>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</si>
  <si>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</si>
  <si>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</si>
  <si>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</si>
  <si>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</si>
  <si>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</si>
  <si>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</si>
  <si>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</si>
  <si>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</si>
  <si>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</si>
  <si>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</si>
  <si>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</si>
  <si>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</si>
  <si>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</si>
  <si>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</si>
  <si>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</si>
  <si>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</si>
  <si>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</si>
  <si>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</si>
  <si>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</si>
  <si>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</si>
  <si>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</si>
  <si>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</si>
  <si>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</si>
  <si>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</si>
  <si>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</si>
  <si>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</si>
  <si>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</si>
  <si>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</si>
  <si>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</si>
  <si>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</si>
  <si>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</si>
  <si>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</si>
  <si>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</si>
  <si>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</si>
  <si>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</si>
  <si>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</si>
  <si>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</si>
  <si>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</si>
  <si>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</si>
  <si>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</si>
  <si>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</si>
  <si>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</si>
  <si>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</si>
  <si>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</si>
  <si>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</si>
  <si>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</si>
  <si>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</si>
  <si>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</si>
  <si>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</si>
  <si>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</si>
  <si>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</si>
  <si>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</si>
  <si>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</si>
  <si>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</si>
  <si>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</si>
  <si>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</si>
  <si>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</si>
  <si>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</si>
  <si>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</si>
  <si>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</si>
  <si>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</si>
  <si>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</si>
  <si>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</si>
  <si>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</si>
  <si>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</si>
  <si>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</si>
  <si>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</si>
  <si>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</si>
  <si>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</si>
  <si>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</si>
  <si>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</si>
  <si>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</si>
  <si>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</si>
  <si>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</si>
  <si>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</si>
  <si>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</si>
  <si>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</si>
  <si>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</si>
  <si>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</si>
  <si>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</si>
  <si>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</si>
  <si>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</si>
  <si>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</si>
  <si>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</si>
  <si>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</si>
  <si>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</si>
  <si>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</si>
  <si>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</si>
  <si>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</si>
  <si>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</si>
  <si>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</si>
  <si>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</si>
  <si>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</si>
  <si>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</si>
  <si>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</si>
  <si>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</si>
  <si>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</si>
  <si>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</si>
  <si>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</si>
  <si>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</si>
  <si>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</si>
  <si>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</si>
  <si>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</si>
  <si>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</si>
  <si>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</si>
  <si>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</si>
  <si>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</si>
  <si>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</si>
  <si>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</si>
  <si>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</si>
  <si>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</si>
  <si>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</si>
  <si>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</si>
  <si>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</si>
  <si>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</si>
  <si>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</si>
  <si>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</si>
  <si>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</si>
  <si>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</si>
  <si>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</si>
  <si>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</si>
  <si>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</si>
  <si>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</si>
  <si>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</si>
  <si>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</si>
  <si>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</si>
  <si>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</si>
  <si>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</si>
  <si>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</si>
  <si>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</si>
  <si>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</si>
  <si>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</si>
  <si>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</si>
  <si>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</si>
  <si>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</si>
  <si>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</si>
  <si>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</si>
  <si>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</si>
  <si>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</si>
  <si>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</si>
  <si>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</si>
  <si>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</si>
  <si>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</si>
  <si>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</si>
  <si>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</si>
  <si>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</si>
  <si>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</si>
  <si>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</si>
  <si>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</si>
  <si>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</si>
  <si>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</si>
  <si>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</si>
  <si>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</si>
  <si>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</si>
  <si>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</si>
  <si>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</si>
  <si>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</si>
  <si>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</si>
  <si>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</si>
  <si>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</si>
  <si>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</si>
  <si>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</si>
  <si>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</si>
  <si>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</si>
  <si>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</si>
  <si>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</si>
  <si>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</si>
  <si>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</si>
  <si>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</si>
  <si>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</si>
  <si>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</si>
  <si>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</si>
  <si>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</si>
  <si>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</si>
  <si>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</si>
  <si>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</si>
  <si>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</si>
  <si>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</si>
  <si>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</si>
  <si>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</si>
  <si>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</si>
  <si>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</si>
  <si>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</si>
  <si>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</si>
  <si>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</si>
  <si>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</si>
  <si>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</si>
  <si>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</si>
  <si>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</si>
  <si>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</si>
  <si>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</si>
  <si>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</si>
  <si>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</si>
  <si>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</si>
  <si>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</si>
  <si>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</si>
  <si>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</si>
  <si>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</si>
  <si>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</si>
  <si>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</si>
  <si>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</si>
  <si>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</si>
  <si>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</si>
  <si>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</si>
  <si>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</si>
  <si>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</si>
  <si>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</si>
  <si>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</si>
  <si>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</si>
  <si>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</si>
  <si>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</si>
  <si>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</si>
  <si>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</si>
  <si>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</si>
  <si>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</si>
  <si>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</si>
  <si>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</si>
  <si>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</si>
  <si>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</si>
  <si>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</si>
  <si>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</si>
  <si>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</si>
  <si>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</si>
  <si>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</si>
  <si>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</si>
  <si>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</si>
  <si>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</si>
  <si>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</si>
  <si>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</si>
  <si>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</si>
  <si>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</si>
  <si>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</si>
  <si>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</si>
  <si>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</si>
  <si>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</si>
  <si>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</si>
  <si>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</si>
  <si>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</si>
  <si>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</si>
  <si>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</si>
  <si>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</si>
  <si>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</si>
  <si>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</si>
  <si>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</si>
  <si>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</si>
  <si>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</si>
  <si>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</si>
  <si>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</si>
  <si>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</si>
  <si>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</si>
  <si>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</si>
  <si>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</si>
  <si>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</si>
  <si>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</si>
  <si>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</si>
  <si>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</si>
  <si>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</si>
  <si>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</si>
  <si>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</si>
  <si>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</si>
  <si>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</si>
  <si>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</si>
  <si>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</si>
  <si>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</si>
  <si>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</si>
  <si>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</si>
  <si>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</si>
  <si>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</si>
  <si>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</si>
  <si>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</si>
  <si>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</si>
  <si>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</si>
  <si>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</si>
  <si>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</si>
  <si>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</si>
  <si>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</si>
  <si>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</si>
  <si>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</si>
  <si>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</si>
  <si>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</si>
  <si>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</si>
  <si>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</si>
  <si>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</si>
  <si>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</si>
  <si>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</si>
  <si>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</si>
  <si>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</si>
  <si>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</si>
  <si>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</si>
  <si>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</si>
  <si>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</si>
  <si>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</si>
  <si>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</si>
  <si>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</si>
  <si>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</si>
  <si>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</si>
  <si>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</si>
  <si>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</si>
  <si>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</si>
  <si>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</si>
  <si>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</si>
  <si>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</si>
  <si>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</si>
  <si>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</si>
  <si>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</si>
  <si>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</si>
  <si>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</si>
  <si>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</si>
  <si>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</si>
  <si>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</si>
  <si>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</si>
  <si>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</si>
  <si>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</si>
  <si>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</si>
  <si>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</si>
  <si>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</si>
  <si>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</si>
  <si>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</si>
  <si>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</si>
  <si>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</si>
  <si>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</si>
  <si>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</si>
  <si>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</si>
  <si>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</si>
  <si>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</si>
  <si>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</si>
  <si>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</si>
  <si>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</si>
  <si>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</si>
  <si>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</si>
  <si>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</si>
  <si>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</si>
  <si>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</si>
  <si>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</si>
  <si>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</si>
  <si>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</si>
  <si>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</si>
  <si>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</si>
  <si>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</si>
  <si>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</si>
  <si>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</si>
  <si>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</si>
  <si>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</si>
  <si>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</si>
  <si>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</si>
  <si>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</si>
  <si>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</si>
  <si>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</si>
  <si>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</si>
  <si>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</si>
  <si>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</si>
  <si>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</si>
  <si>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</si>
  <si>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</si>
  <si>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</si>
  <si>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</si>
  <si>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</si>
  <si>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</si>
  <si>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</si>
  <si>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</si>
  <si>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</si>
  <si>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</si>
  <si>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</si>
  <si>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</si>
  <si>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</si>
  <si>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</si>
  <si>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</si>
  <si>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</si>
  <si>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</si>
  <si>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</si>
  <si>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</si>
  <si>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</si>
  <si>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</si>
  <si>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</si>
  <si>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</si>
  <si>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</si>
  <si>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</si>
  <si>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</si>
  <si>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</si>
  <si>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</si>
  <si>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</si>
  <si>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</si>
  <si>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</si>
  <si>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</si>
  <si>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</si>
  <si>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</si>
  <si>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</si>
  <si>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</si>
  <si>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</si>
  <si>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</si>
  <si>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</si>
  <si>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</si>
  <si>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</si>
  <si>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</si>
  <si>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</si>
  <si>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</si>
  <si>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</si>
  <si>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</si>
  <si>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</si>
  <si>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</si>
  <si>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</si>
  <si>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</si>
  <si>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</si>
  <si>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</si>
  <si>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</si>
  <si>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</si>
  <si>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</si>
  <si>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</si>
  <si>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</si>
  <si>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</si>
  <si>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</si>
  <si>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</si>
  <si>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</si>
  <si>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</si>
  <si>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</si>
  <si>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</si>
  <si>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</si>
  <si>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</si>
  <si>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</si>
  <si>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</si>
  <si>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</si>
  <si>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</si>
  <si>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</si>
  <si>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</si>
  <si>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</si>
  <si>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</si>
  <si>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</si>
  <si>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</si>
  <si>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</si>
  <si>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</si>
  <si>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</si>
  <si>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</si>
  <si>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</si>
  <si>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</si>
  <si>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</si>
  <si>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</si>
  <si>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</si>
  <si>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</si>
  <si>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</si>
  <si>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</si>
  <si>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</si>
  <si>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</si>
  <si>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</si>
  <si>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</si>
  <si>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</si>
  <si>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</si>
  <si>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</si>
  <si>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</si>
  <si>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</si>
  <si>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</si>
  <si>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</si>
  <si>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</si>
  <si>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</si>
  <si>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</si>
  <si>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</si>
  <si>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</si>
  <si>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</si>
  <si>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</si>
  <si>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</si>
  <si>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</si>
  <si>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</si>
  <si>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</si>
  <si>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</si>
  <si>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</si>
  <si>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</si>
  <si>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</si>
  <si>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</si>
  <si>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</si>
  <si>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</si>
  <si>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</si>
  <si>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</si>
  <si>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</si>
  <si>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</si>
  <si>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</si>
  <si>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</si>
  <si>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</si>
  <si>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</si>
  <si>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</si>
  <si>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</si>
  <si>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</si>
  <si>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</si>
  <si>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</si>
  <si>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</si>
  <si>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</si>
  <si>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</si>
  <si>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</si>
  <si>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</si>
  <si>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</si>
  <si>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</si>
  <si>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</si>
  <si>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</si>
  <si>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</si>
  <si>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</si>
  <si>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</si>
  <si>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</si>
  <si>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</si>
  <si>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</si>
  <si>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</si>
  <si>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</si>
  <si>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</si>
  <si>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</si>
  <si>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</si>
  <si>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</si>
  <si>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</si>
  <si>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</si>
  <si>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</si>
  <si>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</si>
  <si>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</si>
  <si>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</si>
  <si>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</si>
  <si>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</si>
  <si>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</si>
  <si>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</si>
  <si>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</si>
  <si>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</si>
  <si>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</si>
  <si>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</si>
  <si>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</si>
  <si>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</si>
  <si>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</si>
  <si>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</si>
  <si>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</si>
  <si>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</si>
  <si>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</si>
  <si>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</si>
  <si>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</si>
  <si>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</si>
  <si>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</si>
  <si>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</si>
  <si>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</si>
  <si>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</si>
  <si>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</si>
  <si>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</si>
  <si>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</si>
  <si>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</si>
  <si>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</si>
  <si>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</si>
  <si>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</si>
  <si>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</si>
  <si>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</si>
  <si>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</si>
  <si>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</si>
  <si>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</si>
  <si>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</si>
  <si>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</si>
  <si>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</si>
  <si>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</si>
  <si>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</si>
  <si>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</si>
  <si>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</si>
  <si>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</si>
  <si>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</si>
  <si>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</si>
  <si>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</si>
  <si>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</si>
  <si>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</si>
  <si>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</si>
  <si>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</si>
  <si>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</si>
  <si>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</si>
  <si>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</si>
  <si>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</si>
  <si>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</si>
  <si>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</si>
  <si>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</si>
  <si>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</si>
  <si>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</si>
  <si>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</si>
  <si>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</si>
  <si>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</si>
  <si>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</si>
  <si>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</si>
  <si>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</si>
  <si>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</si>
  <si>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</si>
  <si>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</si>
  <si>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</si>
  <si>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</si>
  <si>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</si>
  <si>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</si>
  <si>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</si>
  <si>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</si>
  <si>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</si>
  <si>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</si>
  <si>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</si>
  <si>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</si>
  <si>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</si>
  <si>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</si>
  <si>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</si>
  <si>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</si>
  <si>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</si>
  <si>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</si>
  <si>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</si>
  <si>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</si>
  <si>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</si>
  <si>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</si>
  <si>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</si>
  <si>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</si>
  <si>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</si>
  <si>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</si>
  <si>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</si>
  <si>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</si>
  <si>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</si>
  <si>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</si>
  <si>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</si>
  <si>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</si>
  <si>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</si>
  <si>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</si>
  <si>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</si>
  <si>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</si>
  <si>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</si>
  <si>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</si>
  <si>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</si>
  <si>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</si>
  <si>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</si>
  <si>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</si>
  <si>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</si>
  <si>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</si>
  <si>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</si>
  <si>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</si>
  <si>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</si>
  <si>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</si>
  <si>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</si>
  <si>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</si>
  <si>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</si>
  <si>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</si>
  <si>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</si>
  <si>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</si>
  <si>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</si>
  <si>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</si>
  <si>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</si>
  <si>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</si>
  <si>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</si>
  <si>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</si>
  <si>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</si>
  <si>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</si>
  <si>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</si>
  <si>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</si>
  <si>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</si>
  <si>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</si>
  <si>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</si>
  <si>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</si>
  <si>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</si>
  <si>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</si>
  <si>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</si>
  <si>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</si>
  <si>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</si>
  <si>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</si>
  <si>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</si>
  <si>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</si>
  <si>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</si>
  <si>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</si>
  <si>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</si>
  <si>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</si>
  <si>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</si>
  <si>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</si>
  <si>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</si>
  <si>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</si>
  <si>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</si>
  <si>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</si>
  <si>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</si>
  <si>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</si>
  <si>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</si>
  <si>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</si>
  <si>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</si>
  <si>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</si>
  <si>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</si>
  <si>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</si>
  <si>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</si>
  <si>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</si>
  <si>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</si>
  <si>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</si>
  <si>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</si>
  <si>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</si>
  <si>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</si>
  <si>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</si>
  <si>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</si>
  <si>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</si>
  <si>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</si>
  <si>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</si>
  <si>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</si>
  <si>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</si>
  <si>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</si>
  <si>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</si>
  <si>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</si>
  <si>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</si>
  <si>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</si>
  <si>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</si>
  <si>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</si>
  <si>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</si>
  <si>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</si>
  <si>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</si>
  <si>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</si>
  <si>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</si>
  <si>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</si>
  <si>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</si>
  <si>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</si>
  <si>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</si>
  <si>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</si>
  <si>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</si>
  <si>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</si>
  <si>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</si>
  <si>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</si>
  <si>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</si>
  <si>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</si>
  <si>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</si>
  <si>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</si>
  <si>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</si>
  <si>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</si>
  <si>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</si>
  <si>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</si>
  <si>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</si>
  <si>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</si>
  <si>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</si>
  <si>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</si>
  <si>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</si>
  <si>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</si>
  <si>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</si>
  <si>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</si>
  <si>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</si>
  <si>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</si>
  <si>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</si>
  <si>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</si>
  <si>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</si>
  <si>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</si>
  <si>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</si>
  <si>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</si>
  <si>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</si>
  <si>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</si>
  <si>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</si>
  <si>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</si>
  <si>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</si>
  <si>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</si>
  <si>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</si>
  <si>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</si>
  <si>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</si>
  <si>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</si>
  <si>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</si>
  <si>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</si>
  <si>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</si>
  <si>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</si>
  <si>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</si>
  <si>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</si>
  <si>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</si>
  <si>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</si>
  <si>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</si>
  <si>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</si>
  <si>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</si>
  <si>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</si>
  <si>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</si>
  <si>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</si>
  <si>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</si>
  <si>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</si>
  <si>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</si>
  <si>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</si>
  <si>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</si>
  <si>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</si>
  <si>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</si>
  <si>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</si>
  <si>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</si>
  <si>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</si>
  <si>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</si>
  <si>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</si>
  <si>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</si>
  <si>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</si>
  <si>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</si>
  <si>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</si>
  <si>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</si>
  <si>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</si>
  <si>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</si>
  <si>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</si>
  <si>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</si>
  <si>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</si>
  <si>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</si>
  <si>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</si>
  <si>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</si>
  <si>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</si>
  <si>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</si>
  <si>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</si>
  <si>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</si>
  <si>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</si>
  <si>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</si>
  <si>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</si>
  <si>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</si>
  <si>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</si>
  <si>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</si>
  <si>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</si>
  <si>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</si>
  <si>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</si>
  <si>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</si>
  <si>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</si>
  <si>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</si>
  <si>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</si>
  <si>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</si>
  <si>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</si>
  <si>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</si>
  <si>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</si>
  <si>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</si>
  <si>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</si>
  <si>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</si>
  <si>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</si>
  <si>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</si>
  <si>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</si>
  <si>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</si>
  <si>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</si>
  <si>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</si>
  <si>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</si>
  <si>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</si>
  <si>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</si>
  <si>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</si>
  <si>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</si>
  <si>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</si>
  <si>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</si>
  <si>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</si>
  <si>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</si>
  <si>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</si>
  <si>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</si>
  <si>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</si>
  <si>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</si>
  <si>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</si>
  <si>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</si>
  <si>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</si>
  <si>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</si>
  <si>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</si>
  <si>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</si>
  <si>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</si>
  <si>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</si>
  <si>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</si>
  <si>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</si>
  <si>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</si>
  <si>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</si>
  <si>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</si>
  <si>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</si>
  <si>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</si>
  <si>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</si>
  <si>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</si>
  <si>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</si>
  <si>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</si>
  <si>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</si>
  <si>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</si>
  <si>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</si>
  <si>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</si>
  <si>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</si>
  <si>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</si>
  <si>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</si>
  <si>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</si>
  <si>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</si>
  <si>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</si>
  <si>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</si>
  <si>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</si>
  <si>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</si>
  <si>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</si>
  <si>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</si>
  <si>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</si>
  <si>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</si>
  <si>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</si>
  <si>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</si>
  <si>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</si>
  <si>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</si>
  <si>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</si>
  <si>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</si>
  <si>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</si>
  <si>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</si>
  <si>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</si>
  <si>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</si>
  <si>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</si>
  <si>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</si>
  <si>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</si>
  <si>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</si>
  <si>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</si>
  <si>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</si>
  <si>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</si>
  <si>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</si>
  <si>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</si>
  <si>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</si>
  <si>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</si>
  <si>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</si>
  <si>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</si>
  <si>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</si>
  <si>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</si>
  <si>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</si>
  <si>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</si>
  <si>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</si>
  <si>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</si>
  <si>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</si>
  <si>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</si>
  <si>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</si>
  <si>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</si>
  <si>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</si>
  <si>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</si>
  <si>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</si>
  <si>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</si>
  <si>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</si>
  <si>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</si>
  <si>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</si>
  <si>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</si>
  <si>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</si>
  <si>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</si>
  <si>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</si>
  <si>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</si>
  <si>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</si>
  <si>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</si>
  <si>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</si>
  <si>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</si>
  <si>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</si>
  <si>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</si>
  <si>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</si>
  <si>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</si>
  <si>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</si>
  <si>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</si>
  <si>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</si>
  <si>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</si>
  <si>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</si>
  <si>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</si>
  <si>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</si>
  <si>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</si>
  <si>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</si>
  <si>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</si>
  <si>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</si>
  <si>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</si>
  <si>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</si>
  <si>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</si>
  <si>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</si>
  <si>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</si>
  <si>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</si>
  <si>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</si>
  <si>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</si>
  <si>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</si>
  <si>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</si>
  <si>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</si>
  <si>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</si>
  <si>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</si>
  <si>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</si>
  <si>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</si>
  <si>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</si>
  <si>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</si>
  <si>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</si>
  <si>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</si>
  <si>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</si>
  <si>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</si>
  <si>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</si>
  <si>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</si>
  <si>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</si>
  <si>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</si>
  <si>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</si>
  <si>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</si>
  <si>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</si>
  <si>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</si>
  <si>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</si>
  <si>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</si>
  <si>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</si>
  <si>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</si>
  <si>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</si>
  <si>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</si>
  <si>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</si>
  <si>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</si>
  <si>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</si>
  <si>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</si>
  <si>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</si>
  <si>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</si>
  <si>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</si>
  <si>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</si>
  <si>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</si>
  <si>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</si>
  <si>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</si>
  <si>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</si>
  <si>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</si>
  <si>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</si>
  <si>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</si>
  <si>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</si>
  <si>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</si>
  <si>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</si>
  <si>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</si>
  <si>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</si>
  <si>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</si>
  <si>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</si>
  <si>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</si>
  <si>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</si>
  <si>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</si>
  <si>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</si>
  <si>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</si>
  <si>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</si>
  <si>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</si>
  <si>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</si>
  <si>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</si>
  <si>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</si>
  <si>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</si>
  <si>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</si>
  <si>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</si>
  <si>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</si>
  <si>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</si>
  <si>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</si>
  <si>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</si>
  <si>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</si>
  <si>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</si>
  <si>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</si>
  <si>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</si>
  <si>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</si>
  <si>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</si>
  <si>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</si>
  <si>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</si>
  <si>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</si>
  <si>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</si>
  <si>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</si>
  <si>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</si>
  <si>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</si>
  <si>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</si>
  <si>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</si>
  <si>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</si>
  <si>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</si>
  <si>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</si>
  <si>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</si>
  <si>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</si>
  <si>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</si>
  <si>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</si>
  <si>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</si>
  <si>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</si>
  <si>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</si>
  <si>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</si>
  <si>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</si>
  <si>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</si>
  <si>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</si>
  <si>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</si>
  <si>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</si>
  <si>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</si>
  <si>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</si>
  <si>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</si>
  <si>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</si>
  <si>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</si>
  <si>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</si>
  <si>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</si>
  <si>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</si>
  <si>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</si>
  <si>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</si>
  <si>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</si>
  <si>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</si>
  <si>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</si>
  <si>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</si>
  <si>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</si>
  <si>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</si>
  <si>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</si>
  <si>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</si>
  <si>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</si>
  <si>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</si>
  <si>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</si>
  <si>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</si>
  <si>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</si>
  <si>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</si>
  <si>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</si>
  <si>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</si>
  <si>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</si>
  <si>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</si>
  <si>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</si>
  <si>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</si>
  <si>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</si>
  <si>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</si>
  <si>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</si>
  <si>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</si>
  <si>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</si>
  <si>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</si>
  <si>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</si>
  <si>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</si>
  <si>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</si>
  <si>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</si>
  <si>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</si>
  <si>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</si>
  <si>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</si>
  <si>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</si>
  <si>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</si>
  <si>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</si>
  <si>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</si>
  <si>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</si>
  <si>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</si>
  <si>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</si>
  <si>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</si>
  <si>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</si>
  <si>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</si>
  <si>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</si>
  <si>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</si>
  <si>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</si>
  <si>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</si>
  <si>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</si>
  <si>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</si>
  <si>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</si>
  <si>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</si>
  <si>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</si>
  <si>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</si>
  <si>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</si>
  <si>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</si>
  <si>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</si>
  <si>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</si>
  <si>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</si>
  <si>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</si>
  <si>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</si>
  <si>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</si>
  <si>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</si>
  <si>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</si>
  <si>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</si>
  <si>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</si>
  <si>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</si>
  <si>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</si>
  <si>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</si>
  <si>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</si>
  <si>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</si>
  <si>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</si>
  <si>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</si>
  <si>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</si>
  <si>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</si>
  <si>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</si>
  <si>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</si>
  <si>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</si>
  <si>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</si>
  <si>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</si>
  <si>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</si>
  <si>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</si>
  <si>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</si>
  <si>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</si>
  <si>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</si>
  <si>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</si>
  <si>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</si>
  <si>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</si>
  <si>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</si>
  <si>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</si>
  <si>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</si>
  <si>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</si>
  <si>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</si>
  <si>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</si>
  <si>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</si>
  <si>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</si>
  <si>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</si>
  <si>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</si>
  <si>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</si>
  <si>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</si>
  <si>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</si>
  <si>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</si>
  <si>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</si>
  <si>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</si>
  <si>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</si>
  <si>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</si>
  <si>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</si>
  <si>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</si>
  <si>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</si>
  <si>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</si>
  <si>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</si>
  <si>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</si>
  <si>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</si>
  <si>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</si>
  <si>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</si>
  <si>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</si>
  <si>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</si>
  <si>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</si>
  <si>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</si>
  <si>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</si>
  <si>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</si>
  <si>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</si>
  <si>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</si>
  <si>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</si>
  <si>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</si>
  <si>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</si>
  <si>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</si>
  <si>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</si>
  <si>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</si>
  <si>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</si>
  <si>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</si>
  <si>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</si>
  <si>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</si>
  <si>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</si>
  <si>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</si>
  <si>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</si>
  <si>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</si>
  <si>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</si>
  <si>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</si>
  <si>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</si>
  <si>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</si>
  <si>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</si>
  <si>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</si>
  <si>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</si>
  <si>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</si>
  <si>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</si>
  <si>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</si>
  <si>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</si>
  <si>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</si>
  <si>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</si>
  <si>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</si>
  <si>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</si>
  <si>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</si>
  <si>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</si>
  <si>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</si>
  <si>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</si>
  <si>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</si>
  <si>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</si>
  <si>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</si>
  <si>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</si>
  <si>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</si>
  <si>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</si>
  <si>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</si>
  <si>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</si>
  <si>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</si>
  <si>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</si>
  <si>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</si>
  <si>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</si>
  <si>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</si>
  <si>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</si>
  <si>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</si>
  <si>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</si>
  <si>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</si>
  <si>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</si>
  <si>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</si>
  <si>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</si>
  <si>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</si>
  <si>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</si>
  <si>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</si>
  <si>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</si>
  <si>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</si>
  <si>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</si>
  <si>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</si>
  <si>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</si>
  <si>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</si>
  <si>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</si>
  <si>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</si>
  <si>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</si>
  <si>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</si>
  <si>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</si>
  <si>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</si>
  <si>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</si>
  <si>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</si>
  <si>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</si>
  <si>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</si>
  <si>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</si>
  <si>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</si>
  <si>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</si>
  <si>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</si>
  <si>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</si>
  <si>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</si>
  <si>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</si>
  <si>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</si>
  <si>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</si>
  <si>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</si>
  <si>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</si>
  <si>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</si>
  <si>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</si>
  <si>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</si>
  <si>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</si>
  <si>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</si>
  <si>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</si>
  <si>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</si>
  <si>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</si>
  <si>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</si>
  <si>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</si>
  <si>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</si>
  <si>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</si>
  <si>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</si>
  <si>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</si>
  <si>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</si>
  <si>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</si>
  <si>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</si>
  <si>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</si>
  <si>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</si>
  <si>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</si>
  <si>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</si>
  <si>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</si>
  <si>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</si>
  <si>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</si>
  <si>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</si>
  <si>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</si>
  <si>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</si>
  <si>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</si>
  <si>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</si>
  <si>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</si>
  <si>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</si>
  <si>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</si>
  <si>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</si>
  <si>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</si>
  <si>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</si>
  <si>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</si>
  <si>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</si>
  <si>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</si>
  <si>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</si>
  <si>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</si>
  <si>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</si>
  <si>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</si>
  <si>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</si>
  <si>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</si>
  <si>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</si>
  <si>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</si>
  <si>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</si>
  <si>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</si>
  <si>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</si>
  <si>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</si>
  <si>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</si>
  <si>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</si>
  <si>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</si>
  <si>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</si>
  <si>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</si>
  <si>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</si>
  <si>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</si>
  <si>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</si>
  <si>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</si>
  <si>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</si>
  <si>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</si>
  <si>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</si>
  <si>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</si>
  <si>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</si>
  <si>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</si>
  <si>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</si>
  <si>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</si>
  <si>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</si>
  <si>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</si>
  <si>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</si>
  <si>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</si>
  <si>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</si>
  <si>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</si>
  <si>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</si>
  <si>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</si>
  <si>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</si>
  <si>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</si>
  <si>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</si>
  <si>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</si>
  <si>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</si>
  <si>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</si>
  <si>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</si>
  <si>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</si>
  <si>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</si>
  <si>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</si>
  <si>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</si>
  <si>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</si>
  <si>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</si>
  <si>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</si>
  <si>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</si>
  <si>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</si>
  <si>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</si>
  <si>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</si>
  <si>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</si>
  <si>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</si>
  <si>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</si>
  <si>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</si>
  <si>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</si>
  <si>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</si>
  <si>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</si>
  <si>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</si>
  <si>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</si>
  <si>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</si>
  <si>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</si>
  <si>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</si>
  <si>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</si>
  <si>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</si>
  <si>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</si>
  <si>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</si>
  <si>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</si>
  <si>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</si>
  <si>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</si>
  <si>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</si>
  <si>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</si>
  <si>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</si>
  <si>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</si>
  <si>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</si>
  <si>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</si>
  <si>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</si>
  <si>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</si>
  <si>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</si>
  <si>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</si>
  <si>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</si>
  <si>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</si>
  <si>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</si>
  <si>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</si>
  <si>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</si>
  <si>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</si>
  <si>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</si>
  <si>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</si>
  <si>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</si>
  <si>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</si>
  <si>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</si>
  <si>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</si>
  <si>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</si>
  <si>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</si>
  <si>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</si>
  <si>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</si>
  <si>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</si>
  <si>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</si>
  <si>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</si>
  <si>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</si>
  <si>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</si>
  <si>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</si>
  <si>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</si>
  <si>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</si>
  <si>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</si>
  <si>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</si>
  <si>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</si>
  <si>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</si>
  <si>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</si>
  <si>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</si>
  <si>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</si>
  <si>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</si>
  <si>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</si>
  <si>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</si>
  <si>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</si>
  <si>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</si>
  <si>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</si>
  <si>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</si>
  <si>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</si>
  <si>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</si>
  <si>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</si>
  <si>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</si>
  <si>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</si>
  <si>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</si>
  <si>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</si>
  <si>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</si>
  <si>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</si>
  <si>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</si>
  <si>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</si>
  <si>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</si>
  <si>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</si>
  <si>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</si>
  <si>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</si>
  <si>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</si>
  <si>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</si>
  <si>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</si>
  <si>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</si>
  <si>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</si>
  <si>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</si>
  <si>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</si>
  <si>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</si>
  <si>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</si>
  <si>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</si>
  <si>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</si>
  <si>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</si>
  <si>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</si>
  <si>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</si>
  <si>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</si>
  <si>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</si>
  <si>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</si>
  <si>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</si>
  <si>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</si>
  <si>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</si>
  <si>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</si>
  <si>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</si>
  <si>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</si>
  <si>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</si>
  <si>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</si>
  <si>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</si>
  <si>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</si>
  <si>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</si>
  <si>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</si>
  <si>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</si>
  <si>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</si>
  <si>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</si>
  <si>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</si>
  <si>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</si>
  <si>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</si>
  <si>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</si>
  <si>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</si>
  <si>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</si>
  <si>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</si>
  <si>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</si>
  <si>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</si>
  <si>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</si>
  <si>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</si>
  <si>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</si>
  <si>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</si>
  <si>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</si>
  <si>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</si>
  <si>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</si>
  <si>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</si>
  <si>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</si>
  <si>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</si>
  <si>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</si>
  <si>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</si>
  <si>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</si>
  <si>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</si>
  <si>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</si>
  <si>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</si>
  <si>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</si>
  <si>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</si>
  <si>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</si>
  <si>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</si>
  <si>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</si>
  <si>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</si>
  <si>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</si>
  <si>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</si>
  <si>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</si>
  <si>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</si>
  <si>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</si>
  <si>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</si>
  <si>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</si>
  <si>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</si>
  <si>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</si>
  <si>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</si>
  <si>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</si>
  <si>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</si>
  <si>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</si>
  <si>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</si>
  <si>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</si>
  <si>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</si>
  <si>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</si>
  <si>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</si>
  <si>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</si>
  <si>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</si>
  <si>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</si>
  <si>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</si>
  <si>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</si>
  <si>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</si>
  <si>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</si>
  <si>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</si>
  <si>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</si>
  <si>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</si>
  <si>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</si>
  <si>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</si>
  <si>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</si>
  <si>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</si>
  <si>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</si>
  <si>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</si>
  <si>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</si>
  <si>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</si>
  <si>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</si>
  <si>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</si>
  <si>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</si>
  <si>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</si>
  <si>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</si>
  <si>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</si>
  <si>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</si>
  <si>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</si>
  <si>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</si>
  <si>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</si>
  <si>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</si>
  <si>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</si>
  <si>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</si>
  <si>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</si>
  <si>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</si>
  <si>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</si>
  <si>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</si>
  <si>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</si>
  <si>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</si>
  <si>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</si>
  <si>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</si>
  <si>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</si>
  <si>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</si>
  <si>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</si>
  <si>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</si>
  <si>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</si>
  <si>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</si>
  <si>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</si>
  <si>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</si>
  <si>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</si>
  <si>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</si>
  <si>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</si>
  <si>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</si>
  <si>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</si>
  <si>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</si>
  <si>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</si>
  <si>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</si>
  <si>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</si>
  <si>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</si>
  <si>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</si>
  <si>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</si>
  <si>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</si>
  <si>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</si>
  <si>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</si>
  <si>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</si>
  <si>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</si>
  <si>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</si>
  <si>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</si>
  <si>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</si>
  <si>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</si>
  <si>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</si>
  <si>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</si>
  <si>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</si>
  <si>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</si>
  <si>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</si>
  <si>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</si>
  <si>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</si>
  <si>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</si>
  <si>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</si>
  <si>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</si>
  <si>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</si>
  <si>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</si>
  <si>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</si>
  <si>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</si>
  <si>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</si>
  <si>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</si>
  <si>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</si>
  <si>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</si>
  <si>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</si>
  <si>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</si>
  <si>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</si>
  <si>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</si>
  <si>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</si>
  <si>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</si>
  <si>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</si>
  <si>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</si>
  <si>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</si>
  <si>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</si>
  <si>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</si>
  <si>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</si>
  <si>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</si>
  <si>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</si>
  <si>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</si>
  <si>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</si>
  <si>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</si>
  <si>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</si>
  <si>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</si>
  <si>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</si>
  <si>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</si>
  <si>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</si>
  <si>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</si>
  <si>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</si>
  <si>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</si>
  <si>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</si>
  <si>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</si>
  <si>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</si>
  <si>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</si>
  <si>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</si>
  <si>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</si>
  <si>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</si>
  <si>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</si>
  <si>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</si>
  <si>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</si>
  <si>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</si>
  <si>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</si>
  <si>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</si>
  <si>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</si>
  <si>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</si>
  <si>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</si>
  <si>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</si>
  <si>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</si>
  <si>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</si>
  <si>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</si>
  <si>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</si>
  <si>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</si>
  <si>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</si>
  <si>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</si>
  <si>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</si>
  <si>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</si>
  <si>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</si>
  <si>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</si>
  <si>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</si>
  <si>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</si>
  <si>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</si>
  <si>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</si>
  <si>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</si>
  <si>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</si>
  <si>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</si>
  <si>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</si>
  <si>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</si>
  <si>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</si>
  <si>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</si>
  <si>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</si>
  <si>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</si>
  <si>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</si>
  <si>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</si>
  <si>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</si>
  <si>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</si>
  <si>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</si>
  <si>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</si>
  <si>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</si>
  <si>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</si>
  <si>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</si>
  <si>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</si>
  <si>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</si>
  <si>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</si>
  <si>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</si>
  <si>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</si>
  <si>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</si>
  <si>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</si>
  <si>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</si>
  <si>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</si>
  <si>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</si>
  <si>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</si>
  <si>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</si>
  <si>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</si>
  <si>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</si>
  <si>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</si>
  <si>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</si>
  <si>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</si>
  <si>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</si>
  <si>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</si>
  <si>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</si>
  <si>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</si>
  <si>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</si>
  <si>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</si>
  <si>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</si>
  <si>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</si>
  <si>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</si>
  <si>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</si>
  <si>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</si>
  <si>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</si>
  <si>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</si>
  <si>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</si>
  <si>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</si>
  <si>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</si>
  <si>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</si>
  <si>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</si>
  <si>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</si>
  <si>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</si>
  <si>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</si>
  <si>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</si>
  <si>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</si>
  <si>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</si>
  <si>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</si>
  <si>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</si>
  <si>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</si>
  <si>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</si>
  <si>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</si>
  <si>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</si>
  <si>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</si>
  <si>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</si>
  <si>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</si>
  <si>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</si>
  <si>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</si>
  <si>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</si>
  <si>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</si>
  <si>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</si>
  <si>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</si>
  <si>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</si>
  <si>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</si>
  <si>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</si>
  <si>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</si>
  <si>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</si>
  <si>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</si>
  <si>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</si>
  <si>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</si>
  <si>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</si>
  <si>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</si>
  <si>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</si>
  <si>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</si>
  <si>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</si>
  <si>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</si>
  <si>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</si>
  <si>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</si>
  <si>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</si>
  <si>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</si>
  <si>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</si>
  <si>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</si>
  <si>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</si>
  <si>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</si>
  <si>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</si>
  <si>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</si>
  <si>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</si>
  <si>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</si>
  <si>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</si>
  <si>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</si>
  <si>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</si>
  <si>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</si>
  <si>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</si>
  <si>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</si>
  <si>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</si>
  <si>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</si>
  <si>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</si>
  <si>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</si>
  <si>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</si>
  <si>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</si>
  <si>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</si>
  <si>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</si>
  <si>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</si>
  <si>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</si>
  <si>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</si>
  <si>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</si>
  <si>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</si>
  <si>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</si>
  <si>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</si>
  <si>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</si>
  <si>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</si>
  <si>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</si>
  <si>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</si>
  <si>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</si>
  <si>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</si>
  <si>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</si>
  <si>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</si>
  <si>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</si>
  <si>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</si>
  <si>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</si>
  <si>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</si>
  <si>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</si>
  <si>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</si>
  <si>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</si>
  <si>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</si>
  <si>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</si>
  <si>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</si>
  <si>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</si>
  <si>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</si>
  <si>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</si>
  <si>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</si>
  <si>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</si>
  <si>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</si>
  <si>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</si>
  <si>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</si>
  <si>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</si>
  <si>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</si>
  <si>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</si>
  <si>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</si>
  <si>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</si>
  <si>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</si>
  <si>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</si>
  <si>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</si>
  <si>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</si>
  <si>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</si>
  <si>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</si>
  <si>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</si>
  <si>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</si>
  <si>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</si>
  <si>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</si>
  <si>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</si>
  <si>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</si>
  <si>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</si>
  <si>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</si>
  <si>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</si>
  <si>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</si>
  <si>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</si>
  <si>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</si>
  <si>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</si>
  <si>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</si>
  <si>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</si>
  <si>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</si>
  <si>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</si>
  <si>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</si>
  <si>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</si>
  <si>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</si>
  <si>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</si>
  <si>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</si>
  <si>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</si>
  <si>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</si>
  <si>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</si>
  <si>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</si>
  <si>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</si>
  <si>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</si>
  <si>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</si>
  <si>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</si>
  <si>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</si>
  <si>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</si>
  <si>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</si>
  <si>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</si>
  <si>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</si>
  <si>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</si>
  <si>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</si>
  <si>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</si>
  <si>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</si>
  <si>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</si>
  <si>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</si>
  <si>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</si>
  <si>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</si>
  <si>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</si>
  <si>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</si>
  <si>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</si>
  <si>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</si>
  <si>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</si>
  <si>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</si>
  <si>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</si>
  <si>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</si>
  <si>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</si>
  <si>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</si>
  <si>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</si>
  <si>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</si>
  <si>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</si>
  <si>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</si>
  <si>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</si>
  <si>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</si>
  <si>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</si>
  <si>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</si>
  <si>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</si>
  <si>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</si>
  <si>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</si>
  <si>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</si>
  <si>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</si>
  <si>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</si>
  <si>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</si>
  <si>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</si>
  <si>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</si>
  <si>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</si>
  <si>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</si>
  <si>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</si>
  <si>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</si>
  <si>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</si>
  <si>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</si>
  <si>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</si>
  <si>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</si>
  <si>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</si>
  <si>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</si>
  <si>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</si>
  <si>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</si>
  <si>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</si>
  <si>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</si>
  <si>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</si>
  <si>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</si>
  <si>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</si>
  <si>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</si>
  <si>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</si>
  <si>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</si>
  <si>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</si>
  <si>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</si>
  <si>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</si>
  <si>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</si>
  <si>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</si>
  <si>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</si>
  <si>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</si>
  <si>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</si>
  <si>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</si>
  <si>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</si>
  <si>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</si>
  <si>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</si>
  <si>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</si>
  <si>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</si>
  <si>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</si>
  <si>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</si>
  <si>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</si>
  <si>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</si>
  <si>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</si>
  <si>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</si>
  <si>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</si>
  <si>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</si>
  <si>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</si>
  <si>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</si>
  <si>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</si>
  <si>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</si>
  <si>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</si>
  <si>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</si>
  <si>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</si>
  <si>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</si>
  <si>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</si>
  <si>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</si>
  <si>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</si>
  <si>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</si>
  <si>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</si>
  <si>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</si>
  <si>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</si>
  <si>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</si>
  <si>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</si>
  <si>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</si>
  <si>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</si>
  <si>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</si>
  <si>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</si>
  <si>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</si>
  <si>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</si>
  <si>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</si>
  <si>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</si>
  <si>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</si>
  <si>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</si>
  <si>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</si>
  <si>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</si>
  <si>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</si>
  <si>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</si>
  <si>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</si>
  <si>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</si>
  <si>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</si>
  <si>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</si>
  <si>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</si>
  <si>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</si>
  <si>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</si>
  <si>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</si>
  <si>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</si>
  <si>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</si>
  <si>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</si>
  <si>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</si>
  <si>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</si>
  <si>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</si>
  <si>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</si>
  <si>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</si>
  <si>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</si>
  <si>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</si>
  <si>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</si>
  <si>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</si>
  <si>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</si>
  <si>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</si>
  <si>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</si>
  <si>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</si>
  <si>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</si>
  <si>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</si>
  <si>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</si>
  <si>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</si>
  <si>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</si>
  <si>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</si>
  <si>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</si>
  <si>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</si>
  <si>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</si>
  <si>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</si>
  <si>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</si>
  <si>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</si>
  <si>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</si>
  <si>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</si>
  <si>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</si>
  <si>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</si>
  <si>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</si>
  <si>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</si>
  <si>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</si>
  <si>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</si>
  <si>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</si>
  <si>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</si>
  <si>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</si>
  <si>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</si>
  <si>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</si>
  <si>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</si>
  <si>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</si>
  <si>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</si>
  <si>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</si>
  <si>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</si>
  <si>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</si>
  <si>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</si>
  <si>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</si>
  <si>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</si>
  <si>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</si>
  <si>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</si>
  <si>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</si>
  <si>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</si>
  <si>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</si>
  <si>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</si>
  <si>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</si>
  <si>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</si>
  <si>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</si>
  <si>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</si>
  <si>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</si>
  <si>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</si>
  <si>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</si>
  <si>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</si>
  <si>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</si>
  <si>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</si>
  <si>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</si>
  <si>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</si>
  <si>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</si>
  <si>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</si>
  <si>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</si>
  <si>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</si>
  <si>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</si>
  <si>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</si>
  <si>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</si>
  <si>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</si>
  <si>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</si>
  <si>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</si>
  <si>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</si>
  <si>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</si>
  <si>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</si>
  <si>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</si>
  <si>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</si>
  <si>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</si>
  <si>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</si>
  <si>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</si>
  <si>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</si>
  <si>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</si>
  <si>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</si>
  <si>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</si>
  <si>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</si>
  <si>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</si>
  <si>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</si>
  <si>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</si>
  <si>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</si>
  <si>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</si>
  <si>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</si>
  <si>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</si>
  <si>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</si>
  <si>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</si>
  <si>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</si>
  <si>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</si>
  <si>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</si>
  <si>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</si>
  <si>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</si>
  <si>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</si>
  <si>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</si>
  <si>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</si>
  <si>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</si>
  <si>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</si>
  <si>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</si>
  <si>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</si>
  <si>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</si>
  <si>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</si>
  <si>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</si>
  <si>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</si>
  <si>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</si>
  <si>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</si>
  <si>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</si>
  <si>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</si>
  <si>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</si>
  <si>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</si>
  <si>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</si>
  <si>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</si>
  <si>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</si>
  <si>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</si>
  <si>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</si>
  <si>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</si>
  <si>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</si>
  <si>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</si>
  <si>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</si>
  <si>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</si>
  <si>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</si>
  <si>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</si>
  <si>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</si>
  <si>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</si>
  <si>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</si>
  <si>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</si>
  <si>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</si>
  <si>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</si>
  <si>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</si>
  <si>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</si>
  <si>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</si>
  <si>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</si>
  <si>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</si>
  <si>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</si>
  <si>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</si>
  <si>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</si>
  <si>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</si>
  <si>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</si>
  <si>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</si>
  <si>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</si>
  <si>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</si>
  <si>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</si>
  <si>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</si>
  <si>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</si>
  <si>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</si>
  <si>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</si>
  <si>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</si>
  <si>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</si>
  <si>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</si>
  <si>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</si>
  <si>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</si>
  <si>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</si>
  <si>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</si>
  <si>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</si>
  <si>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</si>
  <si>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</si>
  <si>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</si>
  <si>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</si>
  <si>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</si>
  <si>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</si>
  <si>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</si>
  <si>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</si>
  <si>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</si>
  <si>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</si>
  <si>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</si>
  <si>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</si>
  <si>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</si>
  <si>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</si>
  <si>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</si>
  <si>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</si>
  <si>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</si>
  <si>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</si>
  <si>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</si>
  <si>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</si>
  <si>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</si>
  <si>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</si>
  <si>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</si>
  <si>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</si>
  <si>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</si>
  <si>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</si>
  <si>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</si>
  <si>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</si>
  <si>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</si>
  <si>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</si>
  <si>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</si>
  <si>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</si>
  <si>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</si>
  <si>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</si>
  <si>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</si>
  <si>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</si>
  <si>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</si>
  <si>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</si>
  <si>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</si>
  <si>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</si>
  <si>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</si>
  <si>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</si>
  <si>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</si>
  <si>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</si>
  <si>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</si>
  <si>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</si>
  <si>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</si>
  <si>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</si>
  <si>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</si>
  <si>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</si>
  <si>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</si>
  <si>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</si>
  <si>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</si>
  <si>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</si>
  <si>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</si>
  <si>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</si>
  <si>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</si>
  <si>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</si>
  <si>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</si>
  <si>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</si>
  <si>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</si>
  <si>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</si>
  <si>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</si>
  <si>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</si>
  <si>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</si>
  <si>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</si>
  <si>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</si>
  <si>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</si>
  <si>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</si>
  <si>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</si>
  <si>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</si>
  <si>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</si>
  <si>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</si>
  <si>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</si>
  <si>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</si>
  <si>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</si>
  <si>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</si>
  <si>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</si>
  <si>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</si>
  <si>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</si>
  <si>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</si>
  <si>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</si>
  <si>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</si>
  <si>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</si>
  <si>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</si>
  <si>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</si>
  <si>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</si>
  <si>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</si>
  <si>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</si>
  <si>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</si>
  <si>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</si>
  <si>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</si>
  <si>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</si>
  <si>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</si>
  <si>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</si>
  <si>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</si>
  <si>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</si>
  <si>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</si>
  <si>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</si>
  <si>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</si>
  <si>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</si>
  <si>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</si>
  <si>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</si>
  <si>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</si>
  <si>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</si>
  <si>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</si>
  <si>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</si>
  <si>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</si>
  <si>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</si>
  <si>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</si>
  <si>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</si>
  <si>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</si>
  <si>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</si>
  <si>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</si>
  <si>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</si>
  <si>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</si>
  <si>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</si>
  <si>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</si>
  <si>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</si>
  <si>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</si>
  <si>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</si>
  <si>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</si>
  <si>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</si>
  <si>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</si>
  <si>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</si>
  <si>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</si>
  <si>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</si>
  <si>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</si>
  <si>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</si>
  <si>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</si>
  <si>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</si>
  <si>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</si>
  <si>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</si>
  <si>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</si>
  <si>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</si>
  <si>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</si>
  <si>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</si>
  <si>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</si>
  <si>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</si>
  <si>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</si>
  <si>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</si>
  <si>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</si>
  <si>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</si>
  <si>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</si>
  <si>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</si>
  <si>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</si>
  <si>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</si>
  <si>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</si>
  <si>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</si>
  <si>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</si>
  <si>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</si>
  <si>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</si>
  <si>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</si>
  <si>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</si>
  <si>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</si>
  <si>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</si>
  <si>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</si>
  <si>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</si>
  <si>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</si>
  <si>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</si>
  <si>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</si>
  <si>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</si>
  <si>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</si>
  <si>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</si>
  <si>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</si>
  <si>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</si>
  <si>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</si>
  <si>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</si>
  <si>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</si>
  <si>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</si>
  <si>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</si>
  <si>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</si>
  <si>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</si>
  <si>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</si>
  <si>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</si>
  <si>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</si>
  <si>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</si>
  <si>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</si>
  <si>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</si>
  <si>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</si>
  <si>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</si>
  <si>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</si>
  <si>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</si>
  <si>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</si>
  <si>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</si>
  <si>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</si>
  <si>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</si>
  <si>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</si>
  <si>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</si>
  <si>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</si>
  <si>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</si>
  <si>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</si>
  <si>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</si>
  <si>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</si>
  <si>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</si>
  <si>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</si>
  <si>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</si>
  <si>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</si>
  <si>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</si>
  <si>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</si>
  <si>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</si>
  <si>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</si>
  <si>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</si>
  <si>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</si>
  <si>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</si>
  <si>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</si>
  <si>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</si>
  <si>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</si>
  <si>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</si>
  <si>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</si>
  <si>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</si>
  <si>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</si>
  <si>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</si>
  <si>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</si>
  <si>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</si>
  <si>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</si>
  <si>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</si>
  <si>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</si>
  <si>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</si>
  <si>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</si>
  <si>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</si>
  <si>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</si>
  <si>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</si>
  <si>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</si>
  <si>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</si>
  <si>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</si>
  <si>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</si>
  <si>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</si>
  <si>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</si>
  <si>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</si>
  <si>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</si>
  <si>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</si>
  <si>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</si>
  <si>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</si>
  <si>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</si>
  <si>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</si>
  <si>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</si>
  <si>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</si>
  <si>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</si>
  <si>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</si>
  <si>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</si>
  <si>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</si>
  <si>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</si>
  <si>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</si>
  <si>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</si>
  <si>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</si>
  <si>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</si>
  <si>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</si>
  <si>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</si>
  <si>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</si>
  <si>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</si>
  <si>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</si>
  <si>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</si>
  <si>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</si>
  <si>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</si>
  <si>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</si>
  <si>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</si>
  <si>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</si>
  <si>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</si>
  <si>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</si>
  <si>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</si>
  <si>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</si>
  <si>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</si>
  <si>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</si>
  <si>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</si>
  <si>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</si>
  <si>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</si>
  <si>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</si>
  <si>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</si>
  <si>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</si>
  <si>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</si>
  <si>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</si>
  <si>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</si>
  <si>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</si>
  <si>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</si>
  <si>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</si>
  <si>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</si>
  <si>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</si>
  <si>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</si>
  <si>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</si>
  <si>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</si>
  <si>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</si>
  <si>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</si>
  <si>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</si>
  <si>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</si>
  <si>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</si>
  <si>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</si>
  <si>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</si>
  <si>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</si>
  <si>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</si>
  <si>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</si>
  <si>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</si>
  <si>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</si>
  <si>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</si>
  <si>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</si>
  <si>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</si>
  <si>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</si>
  <si>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</si>
  <si>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</si>
  <si>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</si>
  <si>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</si>
  <si>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</si>
  <si>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</si>
  <si>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</si>
  <si>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</si>
  <si>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</si>
  <si>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</si>
  <si>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</si>
  <si>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</si>
  <si>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</si>
  <si>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</si>
  <si>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</si>
  <si>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</si>
  <si>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</si>
  <si>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</si>
  <si>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</si>
  <si>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</si>
  <si>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</si>
  <si>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</si>
  <si>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</si>
  <si>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</si>
  <si>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</si>
  <si>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</si>
  <si>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</si>
  <si>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</si>
  <si>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</si>
  <si>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</si>
  <si>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</si>
  <si>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</si>
  <si>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</si>
  <si>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</si>
  <si>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</si>
  <si>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</si>
  <si>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</si>
  <si>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</si>
  <si>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</si>
  <si>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</si>
  <si>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</si>
  <si>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</si>
  <si>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</si>
  <si>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</si>
  <si>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</si>
  <si>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</si>
  <si>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</si>
  <si>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</si>
  <si>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</si>
  <si>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</si>
  <si>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</si>
  <si>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</si>
  <si>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</si>
  <si>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</si>
  <si>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</si>
  <si>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</si>
  <si>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</si>
  <si>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</si>
  <si>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</si>
  <si>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</si>
  <si>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</si>
  <si>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</si>
  <si>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</si>
  <si>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</si>
  <si>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</si>
  <si>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</si>
  <si>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</si>
  <si>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</si>
  <si>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</si>
  <si>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</si>
  <si>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</si>
  <si>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</si>
  <si>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</si>
  <si>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</si>
  <si>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</si>
  <si>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</si>
  <si>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</si>
  <si>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</si>
  <si>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</si>
  <si>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</si>
  <si>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</si>
  <si>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</si>
  <si>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</si>
  <si>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</si>
  <si>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</si>
  <si>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</si>
  <si>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</si>
  <si>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</si>
  <si>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</si>
  <si>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</si>
  <si>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</si>
  <si>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</si>
  <si>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</si>
  <si>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</si>
  <si>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</si>
  <si>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</si>
  <si>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</si>
  <si>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</si>
  <si>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</si>
  <si>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</si>
  <si>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</si>
  <si>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</si>
  <si>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</si>
  <si>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</si>
  <si>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</si>
  <si>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</si>
  <si>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</si>
  <si>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</si>
  <si>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</si>
  <si>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</si>
  <si>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</si>
  <si>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</si>
  <si>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</si>
  <si>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</si>
  <si>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</si>
  <si>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</si>
  <si>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</si>
  <si>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</si>
  <si>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</si>
  <si>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</si>
  <si>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</si>
  <si>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</si>
  <si>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</si>
  <si>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</si>
  <si>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</si>
  <si>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</si>
  <si>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</si>
  <si>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</si>
  <si>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</si>
  <si>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</si>
  <si>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</si>
  <si>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</si>
  <si>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</si>
  <si>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</si>
  <si>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</si>
  <si>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</si>
  <si>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</si>
  <si>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</si>
  <si>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</si>
  <si>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</si>
  <si>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</si>
  <si>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</si>
  <si>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</si>
  <si>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</si>
  <si>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</si>
  <si>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</si>
  <si>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</si>
  <si>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</si>
  <si>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</si>
  <si>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</si>
  <si>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</si>
  <si>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</si>
  <si>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</si>
  <si>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</si>
  <si>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</si>
  <si>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</si>
  <si>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</si>
  <si>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</si>
  <si>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</si>
  <si>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</si>
  <si>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</si>
  <si>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</si>
  <si>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</si>
  <si>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</si>
  <si>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</si>
  <si>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</si>
  <si>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</si>
  <si>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</si>
  <si>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</si>
  <si>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</si>
  <si>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</si>
  <si>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</si>
  <si>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</si>
  <si>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</si>
  <si>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</si>
  <si>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</si>
  <si>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</si>
  <si>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</si>
  <si>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</si>
  <si>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</si>
  <si>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</si>
  <si>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</si>
  <si>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</si>
  <si>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</si>
  <si>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</si>
  <si>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</si>
  <si>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</si>
  <si>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</si>
  <si>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</si>
  <si>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</si>
  <si>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</si>
  <si>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</si>
  <si>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</si>
  <si>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</si>
  <si>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</si>
  <si>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</si>
  <si>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</si>
  <si>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</si>
  <si>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</si>
  <si>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</si>
  <si>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</si>
  <si>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</si>
  <si>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</si>
  <si>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</si>
  <si>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</si>
  <si>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</si>
  <si>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</si>
  <si>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</si>
  <si>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</si>
  <si>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</si>
  <si>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</si>
  <si>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</si>
  <si>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</si>
  <si>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</si>
  <si>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</si>
  <si>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</si>
  <si>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</si>
  <si>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</si>
  <si>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</si>
  <si>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</si>
  <si>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</si>
  <si>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</si>
  <si>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</si>
  <si>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</si>
  <si>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</si>
  <si>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</si>
  <si>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</si>
  <si>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</si>
  <si>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</si>
  <si>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</si>
  <si>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</si>
  <si>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</si>
  <si>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</si>
  <si>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</si>
  <si>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</si>
  <si>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</si>
  <si>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</si>
  <si>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</si>
  <si>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</si>
  <si>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</si>
  <si>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</si>
  <si>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</si>
  <si>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</si>
  <si>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</si>
  <si>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</si>
  <si>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</si>
  <si>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</si>
  <si>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</si>
  <si>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</si>
  <si>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</si>
  <si>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</si>
  <si>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</si>
  <si>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</si>
  <si>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</si>
  <si>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</si>
  <si>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</si>
  <si>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</si>
  <si>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</si>
  <si>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</si>
  <si>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</si>
  <si>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</si>
  <si>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</si>
  <si>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</si>
  <si>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</si>
  <si>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</si>
  <si>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</si>
  <si>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</si>
  <si>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</si>
  <si>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</si>
  <si>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</si>
  <si>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</si>
  <si>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</si>
  <si>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</si>
  <si>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</si>
  <si>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</si>
  <si>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</si>
  <si>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</si>
  <si>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</si>
  <si>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</si>
  <si>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</si>
  <si>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</si>
  <si>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</si>
  <si>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</si>
  <si>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</si>
  <si>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</si>
  <si>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</si>
  <si>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</si>
  <si>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</si>
  <si>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</si>
  <si>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</si>
  <si>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</si>
  <si>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</si>
  <si>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</si>
  <si>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</si>
  <si>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</si>
  <si>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</si>
  <si>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</si>
  <si>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</si>
  <si>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</si>
  <si>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</si>
  <si>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</si>
  <si>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</si>
  <si>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</si>
  <si>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</si>
  <si>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</si>
  <si>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</si>
  <si>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</si>
  <si>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</si>
  <si>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</si>
  <si>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</si>
  <si>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</si>
  <si>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</si>
  <si>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</si>
  <si>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</si>
  <si>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</si>
  <si>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</si>
  <si>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</si>
  <si>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</si>
  <si>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</si>
  <si>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</si>
  <si>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</si>
  <si>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</si>
  <si>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</si>
  <si>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</si>
  <si>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</si>
  <si>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</si>
  <si>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</si>
  <si>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</si>
  <si>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</si>
  <si>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</si>
  <si>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</si>
  <si>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</si>
  <si>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</si>
  <si>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</si>
  <si>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</si>
  <si>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</si>
  <si>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</si>
  <si>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</si>
  <si>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</si>
  <si>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</si>
  <si>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</si>
  <si>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</si>
  <si>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</si>
  <si>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</si>
  <si>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</si>
  <si>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</si>
  <si>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</si>
  <si>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</si>
  <si>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</si>
  <si>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</si>
  <si>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</si>
  <si>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</si>
  <si>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</si>
  <si>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</si>
  <si>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</si>
  <si>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</si>
  <si>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</si>
  <si>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</si>
  <si>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</si>
  <si>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</si>
  <si>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</si>
  <si>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</si>
  <si>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</si>
  <si>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</si>
  <si>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</si>
  <si>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</si>
  <si>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</si>
  <si>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</si>
  <si>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</si>
  <si>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</si>
  <si>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</si>
  <si>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</si>
  <si>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</si>
  <si>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</si>
  <si>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</si>
  <si>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</si>
  <si>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</si>
  <si>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</si>
  <si>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</si>
  <si>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</si>
  <si>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</si>
  <si>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</si>
  <si>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</si>
  <si>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</si>
  <si>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</si>
  <si>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</si>
  <si>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</si>
  <si>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</si>
  <si>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</si>
  <si>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</si>
  <si>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</si>
  <si>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</si>
  <si>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</si>
  <si>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</si>
  <si>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</si>
  <si>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</si>
  <si>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</si>
  <si>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</si>
  <si>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</si>
  <si>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</si>
  <si>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</si>
  <si>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</si>
  <si>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</si>
  <si>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</si>
  <si>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</si>
  <si>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</si>
  <si>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</si>
  <si>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</si>
  <si>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</si>
  <si>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</si>
  <si>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</si>
  <si>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</si>
  <si>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</si>
  <si>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</si>
  <si>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</si>
  <si>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</si>
  <si>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</si>
  <si>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</si>
  <si>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</si>
  <si>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</si>
  <si>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</si>
  <si>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</si>
  <si>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</si>
  <si>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</si>
  <si>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</si>
  <si>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</si>
  <si>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</si>
  <si>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</si>
  <si>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</si>
  <si>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</si>
  <si>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</si>
  <si>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</si>
  <si>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</si>
  <si>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</si>
  <si>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</si>
  <si>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</si>
  <si>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</si>
  <si>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</si>
  <si>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</si>
  <si>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</si>
  <si>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</si>
  <si>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</si>
  <si>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</si>
  <si>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</si>
  <si>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</si>
  <si>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</si>
  <si>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</si>
  <si>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</si>
  <si>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</si>
  <si>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</si>
  <si>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</si>
  <si>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</si>
  <si>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</si>
  <si>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</si>
  <si>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</si>
  <si>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</si>
  <si>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</si>
  <si>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</si>
  <si>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</si>
  <si>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</si>
  <si>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</si>
  <si>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</si>
  <si>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</si>
  <si>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</si>
  <si>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</si>
  <si>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</si>
  <si>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</si>
  <si>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</si>
  <si>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</si>
  <si>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</si>
  <si>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</si>
  <si>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</si>
  <si>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</si>
  <si>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</si>
  <si>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</si>
  <si>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</si>
  <si>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</si>
  <si>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</si>
  <si>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</si>
  <si>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</si>
  <si>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</si>
  <si>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</si>
  <si>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</si>
  <si>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</si>
  <si>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</si>
  <si>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</si>
  <si>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</si>
  <si>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</si>
  <si>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</si>
  <si>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</si>
  <si>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</si>
  <si>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</si>
  <si>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</si>
  <si>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</si>
  <si>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</si>
  <si>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</si>
  <si>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</si>
  <si>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</si>
  <si>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</si>
  <si>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</si>
  <si>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</si>
  <si>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</si>
  <si>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</si>
  <si>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</si>
  <si>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</si>
  <si>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</si>
  <si>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</si>
  <si>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</si>
  <si>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</si>
  <si>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</si>
  <si>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</si>
  <si>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</si>
  <si>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</si>
  <si>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</si>
  <si>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</si>
  <si>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</si>
  <si>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</si>
  <si>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</si>
  <si>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</si>
  <si>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</si>
  <si>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</si>
  <si>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</si>
  <si>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</si>
  <si>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</si>
  <si>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</si>
  <si>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</si>
  <si>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</si>
  <si>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</si>
  <si>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</si>
  <si>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</si>
  <si>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</si>
  <si>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</si>
  <si>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</si>
  <si>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</si>
  <si>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</si>
  <si>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</si>
  <si>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</si>
  <si>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</si>
  <si>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</si>
  <si>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</si>
  <si>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</si>
  <si>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</si>
  <si>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</si>
  <si>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</si>
  <si>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</si>
  <si>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</si>
  <si>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</si>
  <si>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</si>
  <si>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</si>
  <si>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</si>
  <si>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</si>
  <si>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</si>
  <si>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</si>
  <si>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</si>
  <si>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</si>
  <si>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</si>
  <si>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</si>
  <si>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</si>
  <si>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</si>
  <si>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</si>
  <si>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</si>
  <si>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</si>
  <si>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</si>
  <si>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</si>
  <si>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</si>
  <si>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</si>
  <si>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</si>
  <si>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</si>
  <si>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</si>
  <si>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</si>
  <si>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</si>
  <si>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</si>
  <si>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</si>
  <si>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</si>
  <si>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</si>
  <si>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</si>
  <si>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</si>
  <si>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</si>
  <si>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</si>
  <si>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</si>
  <si>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</si>
  <si>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</si>
  <si>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</si>
  <si>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</si>
  <si>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</si>
  <si>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</si>
  <si>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</si>
  <si>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</si>
  <si>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</si>
  <si>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</si>
  <si>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</si>
  <si>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</si>
  <si>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</si>
  <si>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</si>
  <si>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</si>
  <si>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</si>
  <si>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</si>
  <si>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</si>
  <si>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</si>
  <si>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</si>
  <si>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</si>
  <si>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</si>
  <si>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</si>
  <si>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</si>
  <si>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</si>
  <si>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</si>
  <si>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</si>
  <si>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</si>
  <si>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</si>
  <si>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</si>
  <si>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</si>
  <si>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</si>
  <si>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</si>
  <si>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</si>
  <si>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</si>
  <si>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</si>
  <si>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</si>
  <si>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</si>
  <si>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</si>
  <si>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</si>
  <si>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</si>
  <si>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</si>
  <si>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</si>
  <si>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</si>
  <si>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</si>
  <si>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</si>
  <si>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</si>
  <si>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</si>
  <si>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</si>
  <si>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</si>
  <si>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</si>
  <si>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</si>
  <si>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</si>
  <si>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</si>
  <si>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</si>
  <si>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</si>
  <si>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</si>
  <si>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</si>
  <si>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</si>
  <si>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</si>
  <si>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</si>
  <si>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</si>
  <si>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</si>
  <si>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</si>
  <si>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</si>
  <si>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</si>
  <si>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</si>
  <si>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</si>
  <si>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</si>
  <si>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</si>
  <si>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</si>
  <si>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</si>
  <si>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</si>
  <si>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</si>
  <si>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</si>
  <si>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</si>
  <si>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</si>
  <si>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</si>
  <si>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</si>
  <si>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</si>
  <si>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</si>
  <si>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</si>
  <si>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</si>
  <si>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</si>
  <si>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</si>
  <si>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</si>
  <si>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</si>
  <si>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</si>
  <si>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</si>
  <si>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</si>
  <si>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</si>
  <si>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</si>
  <si>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</si>
  <si>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</si>
  <si>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</si>
  <si>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</si>
  <si>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</si>
  <si>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</si>
  <si>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</si>
  <si>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</si>
  <si>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</si>
  <si>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</si>
  <si>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</si>
  <si>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</si>
  <si>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</si>
  <si>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</si>
  <si>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</si>
  <si>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</si>
  <si>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</si>
  <si>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</si>
  <si>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</si>
  <si>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</si>
  <si>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</si>
  <si>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</si>
  <si>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</si>
  <si>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</si>
  <si>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</si>
  <si>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</si>
  <si>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</si>
  <si>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</si>
  <si>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</si>
  <si>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</si>
  <si>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</si>
  <si>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</si>
  <si>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</si>
  <si>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</si>
  <si>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</si>
  <si>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</si>
  <si>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</si>
  <si>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</si>
  <si>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</si>
  <si>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</si>
  <si>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</si>
  <si>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</si>
  <si>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</si>
  <si>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</si>
  <si>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</si>
  <si>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</si>
  <si>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</si>
  <si>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</si>
  <si>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</si>
  <si>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</si>
  <si>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</si>
  <si>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</si>
  <si>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</si>
  <si>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</si>
  <si>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</si>
  <si>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</si>
  <si>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</si>
  <si>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</si>
  <si>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</si>
  <si>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</si>
  <si>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</si>
  <si>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</si>
  <si>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</si>
  <si>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</si>
  <si>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</si>
  <si>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</si>
  <si>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</si>
  <si>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</si>
  <si>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</si>
  <si>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</si>
  <si>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</si>
  <si>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</si>
  <si>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</si>
  <si>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</si>
  <si>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</si>
  <si>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</si>
  <si>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</si>
  <si>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</si>
  <si>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</si>
  <si>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</si>
  <si>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</si>
  <si>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</si>
  <si>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</si>
  <si>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</si>
  <si>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</si>
  <si>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</si>
  <si>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</si>
  <si>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</si>
  <si>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</si>
  <si>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</si>
  <si>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</si>
  <si>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</si>
  <si>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</si>
  <si>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</si>
  <si>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</si>
  <si>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</si>
  <si>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</si>
  <si>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</si>
  <si>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</si>
  <si>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</si>
  <si>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</si>
  <si>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</si>
  <si>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</si>
  <si>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</si>
  <si>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</si>
  <si>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</si>
  <si>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</si>
  <si>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</si>
  <si>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</si>
  <si>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</si>
  <si>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</si>
  <si>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</si>
  <si>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</si>
  <si>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</si>
  <si>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</si>
  <si>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</si>
  <si>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</si>
  <si>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</si>
  <si>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</si>
  <si>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</si>
  <si>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</si>
  <si>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</si>
  <si>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</si>
  <si>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</si>
  <si>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</si>
  <si>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</si>
  <si>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</si>
  <si>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</si>
  <si>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</si>
  <si>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</si>
  <si>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</si>
  <si>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</si>
  <si>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</si>
  <si>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</si>
  <si>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</si>
  <si>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</si>
  <si>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</si>
  <si>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</si>
  <si>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</si>
  <si>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</si>
  <si>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</si>
  <si>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</si>
  <si>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</si>
  <si>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</si>
  <si>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</si>
  <si>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</si>
  <si>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</si>
  <si>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</si>
  <si>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</si>
  <si>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</si>
  <si>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</si>
  <si>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</si>
  <si>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</si>
  <si>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</si>
  <si>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</si>
  <si>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</si>
  <si>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</si>
  <si>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</si>
  <si>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</si>
  <si>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</si>
  <si>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</si>
  <si>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</si>
  <si>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</si>
  <si>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</si>
  <si>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</si>
  <si>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</si>
  <si>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</si>
  <si>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</si>
  <si>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</si>
  <si>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</si>
  <si>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</si>
  <si>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</si>
  <si>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</si>
  <si>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</si>
  <si>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</si>
  <si>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</si>
  <si>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</si>
  <si>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</si>
  <si>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</si>
  <si>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</si>
  <si>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</si>
  <si>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</si>
  <si>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</si>
  <si>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</si>
  <si>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</si>
  <si>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</si>
  <si>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</si>
  <si>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</si>
  <si>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</si>
  <si>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</si>
  <si>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</si>
  <si>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</si>
  <si>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</si>
  <si>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</si>
  <si>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</si>
  <si>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</si>
  <si>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</si>
  <si>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</si>
  <si>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</si>
  <si>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</si>
  <si>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</si>
  <si>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</si>
  <si>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</si>
  <si>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</si>
  <si>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</si>
  <si>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</si>
  <si>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</si>
  <si>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</si>
  <si>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</si>
  <si>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</si>
  <si>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</si>
  <si>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</si>
  <si>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</si>
  <si>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</si>
  <si>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</si>
  <si>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</si>
  <si>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</si>
  <si>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</si>
  <si>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</si>
  <si>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</si>
  <si>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</si>
  <si>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</si>
  <si>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</si>
  <si>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</si>
  <si>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</si>
  <si>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</si>
  <si>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</si>
  <si>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</si>
  <si>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</si>
  <si>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</si>
  <si>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</si>
  <si>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</si>
  <si>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</si>
  <si>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</si>
  <si>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</si>
  <si>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</si>
  <si>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</si>
  <si>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</si>
  <si>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</si>
  <si>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</si>
  <si>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</si>
  <si>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</si>
  <si>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</si>
  <si>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</si>
  <si>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</si>
  <si>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</si>
  <si>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</si>
  <si>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</si>
  <si>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</si>
  <si>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</si>
  <si>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</si>
  <si>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</si>
  <si>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</si>
  <si>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</si>
  <si>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</si>
  <si>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</si>
  <si>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</si>
  <si>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</si>
  <si>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</si>
  <si>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</si>
  <si>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</si>
  <si>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</si>
  <si>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</si>
  <si>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</si>
  <si>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</si>
  <si>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</si>
  <si>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</si>
  <si>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</si>
  <si>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</si>
  <si>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</si>
  <si>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</si>
  <si>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</si>
  <si>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</si>
  <si>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</si>
  <si>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</si>
  <si>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</si>
  <si>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</si>
  <si>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</si>
  <si>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</si>
  <si>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</si>
  <si>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</si>
  <si>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</si>
  <si>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</si>
  <si>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</si>
  <si>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</si>
  <si>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</si>
  <si>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</si>
  <si>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</si>
  <si>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</si>
  <si>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</si>
  <si>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</si>
  <si>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</si>
  <si>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</si>
  <si>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</si>
  <si>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</si>
  <si>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</si>
  <si>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</si>
  <si>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</si>
  <si>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</si>
  <si>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</si>
  <si>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</si>
  <si>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</si>
  <si>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</si>
  <si>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</si>
  <si>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</si>
  <si>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</si>
  <si>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</si>
  <si>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</si>
  <si>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</si>
  <si>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</si>
  <si>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</si>
  <si>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</si>
  <si>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</si>
  <si>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</si>
  <si>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</si>
  <si>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</si>
  <si>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</si>
  <si>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</si>
  <si>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</si>
  <si>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</si>
  <si>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</si>
  <si>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</si>
  <si>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</si>
  <si>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</si>
  <si>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</si>
  <si>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</si>
  <si>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</si>
  <si>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</si>
  <si>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</si>
  <si>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</si>
  <si>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</si>
  <si>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</si>
  <si>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</si>
  <si>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</si>
  <si>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</si>
  <si>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</si>
  <si>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</si>
  <si>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</si>
  <si>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</si>
  <si>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</si>
  <si>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</si>
  <si>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</si>
  <si>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</si>
  <si>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</si>
  <si>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</si>
  <si>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</si>
  <si>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</si>
  <si>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</si>
  <si>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</si>
  <si>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</si>
  <si>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</si>
  <si>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</si>
  <si>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</si>
  <si>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</si>
  <si>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</si>
  <si>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</si>
  <si>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</si>
  <si>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</si>
  <si>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</si>
  <si>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</si>
  <si>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</si>
  <si>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</si>
  <si>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</si>
  <si>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</si>
  <si>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</si>
  <si>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</si>
  <si>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</si>
  <si>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</si>
  <si>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</si>
  <si>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</si>
  <si>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</si>
  <si>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</si>
  <si>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</si>
  <si>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</si>
  <si>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</si>
  <si>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</si>
  <si>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</si>
  <si>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</si>
  <si>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</si>
  <si>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</si>
  <si>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</si>
  <si>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</si>
  <si>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</si>
  <si>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</si>
  <si>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</si>
  <si>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</si>
  <si>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</si>
  <si>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</si>
  <si>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</si>
  <si>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</si>
  <si>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</si>
  <si>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</si>
  <si>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</si>
  <si>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</si>
  <si>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</si>
  <si>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</si>
  <si>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</si>
  <si>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</si>
  <si>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</si>
  <si>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</si>
  <si>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</si>
  <si>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</si>
  <si>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</si>
  <si>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</si>
  <si>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</si>
  <si>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</si>
  <si>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</si>
  <si>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</si>
  <si>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</si>
  <si>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</si>
  <si>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</si>
  <si>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</si>
  <si>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</si>
  <si>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</si>
  <si>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</si>
  <si>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</si>
  <si>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</si>
  <si>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</si>
  <si>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</si>
  <si>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</si>
  <si>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</si>
  <si>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</si>
  <si>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</si>
  <si>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</si>
  <si>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</si>
  <si>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</si>
  <si>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</si>
  <si>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</si>
  <si>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</si>
  <si>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</si>
  <si>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</si>
  <si>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</si>
  <si>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</si>
  <si>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</si>
  <si>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</si>
  <si>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</si>
  <si>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</si>
  <si>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</si>
  <si>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</si>
  <si>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</si>
  <si>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</si>
  <si>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</si>
  <si>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</si>
  <si>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</si>
  <si>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</si>
  <si>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</si>
  <si>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</si>
  <si>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</si>
  <si>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</si>
  <si>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</si>
  <si>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</si>
  <si>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</si>
  <si>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</si>
  <si>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</si>
  <si>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</si>
  <si>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</si>
  <si>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</si>
  <si>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</si>
  <si>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</si>
  <si>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</si>
  <si>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</si>
  <si>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</si>
  <si>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</si>
  <si>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</si>
  <si>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</si>
  <si>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</si>
  <si>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</si>
  <si>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</si>
  <si>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</si>
  <si>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</si>
  <si>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</si>
  <si>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</si>
  <si>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</si>
  <si>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</si>
  <si>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</si>
  <si>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</si>
  <si>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</si>
  <si>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</si>
  <si>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</si>
  <si>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</si>
  <si>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</si>
  <si>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</si>
  <si>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</si>
  <si>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</si>
  <si>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</si>
  <si>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</si>
  <si>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</si>
  <si>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</si>
  <si>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</si>
  <si>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</si>
  <si>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</si>
  <si>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</si>
  <si>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</si>
  <si>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</si>
  <si>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</si>
  <si>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</si>
  <si>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</si>
  <si>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</si>
  <si>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</si>
  <si>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</si>
  <si>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</si>
  <si>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</si>
  <si>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</si>
  <si>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</si>
  <si>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</si>
  <si>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</si>
  <si>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</si>
  <si>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</si>
  <si>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</si>
  <si>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</si>
  <si>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</si>
  <si>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</si>
  <si>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</si>
  <si>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</si>
  <si>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</si>
  <si>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</si>
  <si>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</si>
  <si>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</si>
  <si>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</si>
  <si>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</si>
  <si>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</si>
  <si>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</si>
  <si>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</si>
  <si>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</si>
  <si>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</si>
  <si>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</si>
  <si>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</si>
  <si>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</si>
  <si>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</si>
  <si>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</si>
  <si>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</si>
  <si>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</si>
  <si>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</si>
  <si>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</si>
  <si>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</si>
  <si>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</si>
  <si>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</si>
  <si>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</si>
  <si>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</si>
  <si>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</si>
  <si>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</si>
  <si>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</si>
  <si>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</si>
  <si>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</si>
  <si>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</si>
  <si>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</si>
  <si>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</si>
  <si>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</si>
  <si>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</si>
  <si>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</si>
  <si>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</si>
  <si>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</si>
  <si>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</si>
  <si>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</si>
  <si>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</si>
  <si>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</si>
  <si>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</si>
  <si>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</si>
  <si>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</si>
  <si>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</si>
  <si>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</si>
  <si>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</si>
  <si>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</si>
  <si>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</si>
  <si>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</si>
  <si>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</si>
  <si>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</si>
  <si>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</si>
  <si>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</si>
  <si>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</si>
  <si>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</si>
  <si>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</si>
  <si>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</si>
  <si>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</si>
  <si>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</si>
  <si>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</si>
  <si>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</si>
  <si>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</si>
  <si>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</si>
  <si>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</si>
  <si>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</si>
  <si>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</si>
  <si>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</si>
  <si>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</si>
  <si>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</si>
  <si>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</si>
  <si>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</si>
  <si>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</si>
  <si>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</si>
  <si>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</si>
  <si>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</si>
  <si>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</si>
  <si>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</si>
  <si>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</si>
  <si>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</si>
  <si>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</si>
  <si>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</si>
  <si>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</si>
  <si>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</si>
  <si>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</si>
  <si>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</si>
  <si>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</si>
  <si>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</si>
  <si>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</si>
  <si>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</si>
  <si>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</si>
  <si>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</si>
  <si>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</si>
  <si>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</si>
  <si>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</si>
  <si>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</si>
  <si>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</si>
  <si>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</si>
  <si>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</si>
  <si>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</si>
  <si>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</si>
  <si>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</si>
  <si>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</si>
  <si>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</si>
  <si>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</si>
  <si>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</si>
  <si>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</si>
  <si>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</si>
  <si>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</si>
  <si>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</si>
  <si>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</si>
  <si>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</si>
  <si>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</si>
  <si>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</si>
  <si>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</si>
  <si>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</si>
  <si>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</si>
  <si>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</si>
  <si>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</si>
  <si>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</si>
  <si>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</si>
  <si>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</si>
  <si>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</si>
  <si>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</si>
  <si>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</si>
  <si>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</si>
  <si>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</si>
  <si>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</si>
  <si>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</si>
  <si>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</si>
  <si>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</si>
  <si>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</si>
  <si>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</si>
  <si>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</si>
  <si>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</si>
  <si>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</si>
  <si>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</si>
  <si>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</si>
  <si>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</si>
  <si>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</si>
  <si>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</si>
  <si>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</si>
  <si>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</si>
  <si>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</si>
  <si>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</si>
  <si>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</si>
  <si>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</si>
  <si>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</si>
  <si>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</si>
  <si>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</si>
  <si>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</si>
  <si>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</si>
  <si>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</si>
  <si>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</si>
  <si>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</si>
  <si>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</si>
  <si>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</si>
  <si>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</si>
  <si>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</si>
  <si>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</si>
  <si>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</si>
  <si>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</si>
  <si>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</si>
  <si>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</si>
  <si>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</si>
  <si>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</si>
  <si>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</si>
  <si>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</si>
  <si>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</si>
  <si>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</si>
  <si>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</si>
  <si>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</si>
  <si>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</si>
  <si>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</si>
  <si>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</si>
  <si>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</si>
  <si>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</si>
  <si>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</si>
  <si>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</si>
  <si>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</si>
  <si>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</si>
  <si>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</si>
  <si>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</si>
  <si>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</si>
  <si>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</si>
  <si>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</si>
  <si>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</si>
  <si>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</si>
  <si>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</si>
  <si>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</si>
  <si>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</si>
  <si>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</si>
  <si>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</si>
  <si>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</si>
  <si>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</si>
  <si>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</si>
  <si>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</si>
  <si>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</si>
  <si>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</si>
  <si>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</si>
  <si>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</si>
  <si>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</si>
  <si>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</si>
  <si>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</si>
  <si>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</si>
  <si>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</si>
  <si>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</si>
  <si>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</si>
  <si>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</si>
  <si>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</si>
  <si>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</si>
  <si>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</si>
  <si>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</si>
  <si>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</si>
  <si>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</si>
  <si>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</si>
  <si>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</si>
  <si>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</si>
  <si>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</si>
  <si>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</si>
  <si>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</si>
  <si>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</si>
  <si>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</si>
  <si>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</si>
  <si>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</si>
  <si>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</si>
  <si>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</si>
  <si>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</si>
  <si>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</si>
  <si>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</si>
  <si>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</si>
  <si>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</si>
  <si>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</si>
  <si>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</si>
  <si>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</si>
  <si>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</si>
  <si>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</si>
  <si>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</si>
  <si>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</si>
  <si>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</si>
  <si>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</si>
  <si>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</si>
  <si>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</si>
  <si>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</si>
  <si>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</si>
  <si>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</si>
  <si>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</si>
  <si>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</si>
  <si>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</si>
  <si>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</si>
  <si>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</si>
  <si>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</si>
  <si>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</si>
  <si>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</si>
  <si>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</si>
  <si>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</si>
  <si>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</si>
  <si>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</si>
  <si>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</si>
  <si>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</si>
  <si>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</si>
  <si>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</si>
  <si>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</si>
  <si>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</si>
  <si>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</si>
  <si>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</si>
  <si>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</si>
  <si>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</si>
  <si>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</si>
  <si>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</si>
  <si>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</si>
  <si>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</si>
  <si>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</si>
  <si>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</si>
  <si>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</si>
  <si>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</si>
  <si>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</si>
  <si>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</si>
  <si>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</si>
  <si>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</si>
  <si>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</si>
  <si>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</si>
  <si>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</si>
  <si>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</si>
  <si>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</si>
  <si>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</si>
  <si>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</si>
  <si>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</si>
  <si>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</si>
  <si>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</si>
  <si>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</si>
  <si>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</si>
  <si>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</si>
  <si>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</si>
  <si>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</si>
  <si>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</si>
  <si>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</si>
  <si>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</si>
  <si>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</si>
  <si>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</si>
  <si>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</si>
  <si>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</si>
  <si>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</si>
  <si>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</si>
  <si>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</si>
  <si>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</si>
  <si>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</si>
  <si>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</si>
  <si>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</si>
  <si>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</si>
  <si>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</si>
  <si>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</si>
  <si>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</si>
  <si>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</si>
  <si>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</si>
  <si>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</si>
  <si>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</si>
  <si>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</si>
  <si>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</si>
  <si>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</si>
  <si>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</si>
  <si>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</si>
  <si>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</si>
  <si>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</si>
  <si>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</si>
  <si>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</si>
  <si>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</si>
  <si>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</si>
  <si>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</si>
  <si>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</si>
  <si>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</si>
  <si>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</si>
  <si>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</si>
  <si>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</si>
  <si>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</si>
  <si>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</si>
  <si>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</si>
  <si>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</si>
  <si>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</si>
  <si>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</si>
  <si>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</si>
  <si>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</si>
  <si>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</si>
  <si>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</si>
  <si>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</si>
  <si>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</si>
  <si>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</si>
  <si>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</si>
  <si>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</si>
  <si>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</si>
  <si>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</si>
  <si>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</si>
  <si>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</si>
  <si>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</si>
  <si>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</si>
  <si>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</si>
  <si>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</si>
  <si>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</si>
  <si>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</si>
  <si>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</si>
  <si>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</si>
  <si>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</si>
  <si>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</si>
  <si>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</si>
  <si>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</si>
  <si>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</si>
  <si>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</si>
  <si>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</si>
  <si>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</si>
  <si>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</si>
  <si>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</si>
  <si>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</si>
  <si>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</si>
  <si>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</si>
  <si>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</si>
  <si>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</si>
  <si>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</si>
  <si>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</si>
  <si>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</si>
  <si>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</si>
  <si>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</si>
  <si>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</si>
  <si>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</si>
  <si>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</si>
  <si>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</si>
  <si>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</si>
  <si>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</si>
  <si>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</si>
  <si>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</si>
  <si>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</si>
  <si>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</si>
  <si>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</si>
  <si>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</si>
  <si>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</si>
  <si>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</si>
  <si>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</si>
  <si>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</si>
  <si>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</si>
  <si>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</si>
  <si>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</si>
  <si>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</si>
  <si>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</si>
  <si>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</si>
  <si>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</si>
  <si>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</si>
  <si>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</si>
  <si>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</si>
  <si>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</si>
  <si>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</si>
  <si>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</si>
  <si>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</si>
  <si>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</si>
  <si>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</si>
  <si>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</si>
  <si>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</si>
  <si>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</si>
  <si>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</si>
  <si>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</si>
  <si>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</si>
  <si>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</si>
  <si>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</si>
  <si>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</si>
  <si>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</si>
  <si>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</si>
  <si>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</si>
  <si>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</si>
  <si>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</si>
  <si>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</si>
  <si>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</si>
  <si>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</si>
  <si>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</si>
  <si>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</si>
  <si>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</si>
  <si>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</si>
  <si>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</si>
  <si>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</si>
  <si>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</si>
  <si>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</si>
  <si>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</si>
  <si>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</si>
  <si>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</si>
  <si>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</si>
  <si>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</si>
  <si>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</si>
  <si>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</si>
  <si>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</si>
  <si>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</si>
  <si>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</si>
  <si>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</si>
  <si>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</si>
  <si>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</si>
  <si>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</si>
  <si>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</si>
  <si>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</si>
  <si>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</si>
  <si>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</si>
  <si>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</si>
  <si>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</si>
  <si>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</si>
  <si>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</si>
  <si>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</si>
  <si>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</si>
  <si>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</si>
  <si>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</si>
  <si>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</si>
  <si>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</si>
  <si>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</si>
  <si>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</si>
  <si>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</si>
  <si>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</si>
  <si>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</si>
  <si>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</si>
  <si>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</si>
  <si>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</si>
  <si>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</si>
  <si>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</si>
  <si>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</si>
  <si>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</si>
  <si>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</si>
  <si>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</si>
  <si>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</si>
  <si>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</si>
  <si>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</si>
  <si>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</si>
  <si>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</si>
  <si>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</si>
  <si>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</si>
  <si>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</si>
  <si>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</si>
  <si>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</si>
  <si>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</si>
  <si>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</si>
  <si>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</si>
  <si>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</si>
  <si>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</si>
  <si>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</si>
  <si>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</si>
  <si>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</si>
  <si>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</si>
  <si>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</si>
  <si>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</si>
  <si>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</si>
  <si>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</si>
  <si>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</si>
  <si>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</si>
  <si>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</si>
  <si>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</si>
  <si>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</si>
  <si>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</si>
  <si>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</si>
  <si>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</si>
  <si>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</si>
  <si>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</si>
  <si>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</si>
  <si>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</si>
  <si>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</si>
  <si>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</si>
  <si>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</si>
  <si>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</si>
  <si>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</si>
  <si>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</si>
  <si>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</si>
  <si>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</si>
  <si>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</si>
  <si>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</si>
  <si>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</si>
  <si>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</si>
  <si>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</si>
  <si>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</si>
  <si>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</si>
  <si>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</si>
  <si>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</si>
  <si>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</si>
  <si>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</si>
  <si>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</si>
  <si>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</si>
  <si>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</si>
  <si>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</si>
  <si>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</si>
  <si>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</si>
  <si>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</si>
  <si>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</si>
  <si>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</si>
  <si>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</si>
  <si>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</si>
  <si>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</si>
  <si>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</si>
  <si>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</si>
  <si>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</si>
  <si>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</si>
  <si>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</si>
  <si>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</si>
  <si>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</si>
  <si>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</si>
  <si>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</si>
  <si>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</si>
  <si>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</si>
  <si>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</si>
  <si>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</si>
  <si>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</si>
  <si>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</si>
  <si>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</si>
  <si>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</si>
  <si>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</si>
  <si>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</si>
  <si>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</si>
  <si>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</si>
  <si>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</si>
  <si>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</si>
  <si>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</si>
  <si>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</si>
  <si>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</si>
  <si>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</si>
  <si>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</si>
  <si>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</si>
  <si>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</si>
  <si>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</si>
  <si>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</si>
  <si>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</si>
  <si>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</si>
  <si>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</si>
  <si>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</si>
  <si>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</si>
  <si>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</si>
  <si>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</si>
  <si>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</si>
  <si>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</si>
  <si>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</si>
  <si>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</si>
  <si>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</si>
  <si>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</si>
  <si>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</si>
  <si>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</si>
  <si>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</si>
  <si>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</si>
  <si>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</si>
  <si>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</si>
  <si>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</si>
  <si>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</si>
  <si>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</si>
  <si>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</si>
  <si>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</si>
  <si>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</si>
  <si>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</si>
  <si>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</si>
  <si>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</si>
  <si>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</si>
  <si>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</si>
  <si>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</si>
  <si>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</si>
  <si>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</si>
  <si>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</si>
  <si>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</si>
  <si>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</si>
  <si>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</si>
  <si>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</si>
  <si>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</si>
  <si>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</si>
  <si>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</si>
  <si>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</si>
  <si>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</si>
  <si>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</si>
  <si>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</si>
  <si>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</si>
  <si>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</si>
  <si>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</si>
  <si>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</si>
  <si>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</si>
  <si>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</si>
  <si>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</si>
  <si>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</si>
  <si>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</si>
  <si>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</si>
  <si>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</si>
  <si>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</si>
  <si>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</si>
  <si>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</si>
  <si>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</si>
  <si>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</si>
  <si>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</si>
  <si>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</si>
  <si>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</si>
  <si>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</si>
  <si>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</si>
  <si>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</si>
  <si>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</si>
  <si>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</si>
  <si>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</si>
  <si>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</si>
  <si>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</si>
  <si>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</si>
  <si>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</si>
  <si>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</si>
  <si>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</si>
  <si>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</si>
  <si>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</si>
  <si>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</si>
  <si>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</si>
  <si>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</si>
  <si>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</si>
  <si>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</si>
  <si>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</si>
  <si>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</si>
  <si>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</si>
  <si>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</si>
  <si>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</si>
  <si>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</si>
  <si>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</si>
  <si>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</si>
  <si>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</si>
  <si>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</si>
  <si>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</si>
  <si>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</si>
  <si>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</si>
  <si>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</si>
  <si>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</si>
  <si>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</si>
  <si>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</si>
  <si>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</si>
  <si>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</si>
  <si>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</si>
  <si>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</si>
  <si>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</si>
  <si>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</si>
  <si>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</si>
  <si>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</si>
  <si>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</si>
  <si>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</si>
  <si>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</si>
  <si>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</si>
  <si>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</si>
  <si>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</si>
  <si>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</si>
  <si>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</si>
  <si>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</si>
  <si>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</si>
  <si>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</si>
  <si>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</si>
  <si>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</si>
  <si>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</si>
  <si>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</si>
  <si>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</si>
  <si>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</si>
  <si>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</si>
  <si>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</si>
  <si>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</si>
  <si>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</si>
  <si>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</si>
  <si>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</si>
  <si>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</si>
  <si>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</si>
  <si>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</si>
  <si>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</si>
  <si>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</si>
  <si>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</si>
  <si>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</si>
  <si>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</si>
  <si>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</si>
  <si>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</si>
  <si>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</si>
  <si>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</si>
  <si>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</si>
  <si>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</si>
  <si>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</si>
  <si>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</si>
  <si>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</si>
  <si>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</si>
  <si>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</si>
  <si>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</si>
  <si>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</si>
  <si>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</si>
  <si>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</si>
  <si>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</si>
  <si>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</si>
  <si>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</si>
  <si>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</si>
  <si>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</si>
  <si>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</si>
  <si>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</si>
  <si>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</si>
  <si>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</si>
  <si>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</si>
  <si>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</si>
  <si>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</si>
  <si>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</si>
  <si>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</si>
  <si>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</si>
  <si>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</si>
  <si>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</si>
  <si>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</si>
  <si>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</si>
  <si>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</si>
  <si>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</si>
  <si>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</si>
  <si>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</si>
  <si>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</si>
  <si>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</si>
  <si>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</si>
  <si>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</si>
  <si>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</si>
  <si>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</si>
  <si>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</si>
  <si>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</si>
  <si>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</si>
  <si>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</si>
  <si>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</si>
  <si>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</si>
  <si>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</si>
  <si>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</si>
  <si>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</si>
  <si>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</si>
  <si>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</si>
  <si>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</si>
  <si>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</si>
  <si>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</si>
  <si>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</si>
  <si>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</si>
  <si>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</si>
  <si>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</si>
  <si>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</si>
  <si>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</si>
  <si>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</si>
  <si>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</si>
  <si>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</si>
  <si>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</si>
  <si>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</si>
  <si>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</si>
  <si>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</si>
  <si>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</si>
  <si>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</si>
  <si>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</si>
  <si>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</si>
  <si>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</si>
  <si>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</si>
  <si>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</si>
  <si>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</si>
  <si>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</si>
  <si>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</si>
  <si>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</si>
  <si>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</si>
  <si>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</si>
  <si>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</si>
  <si>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</si>
  <si>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</si>
  <si>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</si>
  <si>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</si>
  <si>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</si>
  <si>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</si>
  <si>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</si>
  <si>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</si>
  <si>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</si>
  <si>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</si>
  <si>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</si>
  <si>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</si>
  <si>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</si>
  <si>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</si>
  <si>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</si>
  <si>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</si>
  <si>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</si>
  <si>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</si>
  <si>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</si>
  <si>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</si>
  <si>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</si>
  <si>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</si>
  <si>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</si>
  <si>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</si>
  <si>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</si>
  <si>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</si>
  <si>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</si>
  <si>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</si>
  <si>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</si>
  <si>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</si>
  <si>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</si>
  <si>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</si>
  <si>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</si>
  <si>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</si>
  <si>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</si>
  <si>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</si>
  <si>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</si>
  <si>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</si>
  <si>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</si>
  <si>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</si>
  <si>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</si>
  <si>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</si>
  <si>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</si>
  <si>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</si>
  <si>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</si>
  <si>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</si>
  <si>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</si>
  <si>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</si>
  <si>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</si>
  <si>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</si>
  <si>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</si>
  <si>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</si>
  <si>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</si>
  <si>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</si>
  <si>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</si>
  <si>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</si>
  <si>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</si>
  <si>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</si>
  <si>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</si>
  <si>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</si>
  <si>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</si>
  <si>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</si>
  <si>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</si>
  <si>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</si>
  <si>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</si>
  <si>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</si>
  <si>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</si>
  <si>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</si>
  <si>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</si>
  <si>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</si>
  <si>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</si>
  <si>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</si>
  <si>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</si>
  <si>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</si>
  <si>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</si>
  <si>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</si>
  <si>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</si>
  <si>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</si>
  <si>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</si>
  <si>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</si>
  <si>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</si>
  <si>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</si>
  <si>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</si>
  <si>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</si>
  <si>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</si>
  <si>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</si>
  <si>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</si>
  <si>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</si>
  <si>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</si>
  <si>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</si>
  <si>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</si>
  <si>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</si>
  <si>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</si>
  <si>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</si>
  <si>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</si>
  <si>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</si>
  <si>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</si>
  <si>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</si>
  <si>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</si>
  <si>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</si>
  <si>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</si>
  <si>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</si>
  <si>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</si>
  <si>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</si>
  <si>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</si>
  <si>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</si>
  <si>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</si>
  <si>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</si>
  <si>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</si>
  <si>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</si>
  <si>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</si>
  <si>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</si>
  <si>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</si>
  <si>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</si>
  <si>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</si>
  <si>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</si>
  <si>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</si>
  <si>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</si>
  <si>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</si>
  <si>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</si>
  <si>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</si>
  <si>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</si>
  <si>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</si>
  <si>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</si>
  <si>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</si>
  <si>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</si>
  <si>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</si>
  <si>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</si>
  <si>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</si>
  <si>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</si>
  <si>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</si>
  <si>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</si>
  <si>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</si>
  <si>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</si>
  <si>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</si>
  <si>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</si>
  <si>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</si>
  <si>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</si>
  <si>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</si>
  <si>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</si>
  <si>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</si>
  <si>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</si>
  <si>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</si>
  <si>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</si>
  <si>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</si>
  <si>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</si>
  <si>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</si>
  <si>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</si>
  <si>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</si>
  <si>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</si>
  <si>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</si>
  <si>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</si>
  <si>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</si>
  <si>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</si>
  <si>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</si>
  <si>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</si>
  <si>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</si>
  <si>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</si>
  <si>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</si>
  <si>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</si>
  <si>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</si>
  <si>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</si>
  <si>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</si>
  <si>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</si>
  <si>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</si>
  <si>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</si>
  <si>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</si>
  <si>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</si>
  <si>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</si>
  <si>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</si>
  <si>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</si>
  <si>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</si>
  <si>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</si>
  <si>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</si>
  <si>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</si>
  <si>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</si>
  <si>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</si>
  <si>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</si>
  <si>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</si>
  <si>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</si>
  <si>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</si>
  <si>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</si>
  <si>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</si>
  <si>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</si>
  <si>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</si>
  <si>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</si>
  <si>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</si>
  <si>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</si>
  <si>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</si>
  <si>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</si>
  <si>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</si>
  <si>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</si>
  <si>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</si>
  <si>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</si>
  <si>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</si>
  <si>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</si>
  <si>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</si>
  <si>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</si>
  <si>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</si>
  <si>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</si>
  <si>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</si>
  <si>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</si>
  <si>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</si>
  <si>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</si>
  <si>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</si>
  <si>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</si>
  <si>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</si>
  <si>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</si>
  <si>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</si>
  <si>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</si>
  <si>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</si>
  <si>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</si>
  <si>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</si>
  <si>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</si>
  <si>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</si>
  <si>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</si>
  <si>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</si>
  <si>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</si>
  <si>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</si>
  <si>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</si>
  <si>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</si>
  <si>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</si>
  <si>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</si>
  <si>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</si>
  <si>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</si>
  <si>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</si>
  <si>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</si>
  <si>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</si>
  <si>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</si>
  <si>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</si>
  <si>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</si>
  <si>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</si>
  <si>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</si>
  <si>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</si>
  <si>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</si>
  <si>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</si>
  <si>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</si>
  <si>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</si>
  <si>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</si>
  <si>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</si>
  <si>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</si>
  <si>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</si>
  <si>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</si>
  <si>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</si>
  <si>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</si>
  <si>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</si>
  <si>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</si>
  <si>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</si>
  <si>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</si>
  <si>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</si>
  <si>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</si>
  <si>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</si>
  <si>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</si>
  <si>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</si>
  <si>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</si>
  <si>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</si>
  <si>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</si>
  <si>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</si>
  <si>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</si>
  <si>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</si>
  <si>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</si>
  <si>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</si>
  <si>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</si>
  <si>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</si>
  <si>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</si>
  <si>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</si>
  <si>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</si>
  <si>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</si>
  <si>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</si>
  <si>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</si>
  <si>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</si>
  <si>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</si>
  <si>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</si>
  <si>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</si>
  <si>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</si>
  <si>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</si>
  <si>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</si>
  <si>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</si>
  <si>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</si>
  <si>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</si>
  <si>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</si>
  <si>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</si>
  <si>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</si>
  <si>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</si>
  <si>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</si>
  <si>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</si>
  <si>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</si>
  <si>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</si>
  <si>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</si>
  <si>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</si>
  <si>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</si>
  <si>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</si>
  <si>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</si>
  <si>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</si>
  <si>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</si>
  <si>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</si>
  <si>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</si>
  <si>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</si>
  <si>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</si>
  <si>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</si>
  <si>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</si>
  <si>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</si>
  <si>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</si>
  <si>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</si>
  <si>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</si>
  <si>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</si>
  <si>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</si>
  <si>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</si>
  <si>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</si>
  <si>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</si>
  <si>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</si>
  <si>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</si>
  <si>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</si>
  <si>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</si>
  <si>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</si>
  <si>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</si>
  <si>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</si>
  <si>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</si>
  <si>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</si>
  <si>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</si>
  <si>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</si>
  <si>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</si>
  <si>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</si>
  <si>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</si>
  <si>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</si>
  <si>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</si>
  <si>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</si>
  <si>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</si>
  <si>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</si>
  <si>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</si>
  <si>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</si>
  <si>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</si>
  <si>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</si>
  <si>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</si>
  <si>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</si>
  <si>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</si>
  <si>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</si>
  <si>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</si>
  <si>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</si>
  <si>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</si>
  <si>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</si>
  <si>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</si>
  <si>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</si>
  <si>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</si>
  <si>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</si>
  <si>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</si>
  <si>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</si>
  <si>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</si>
  <si>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</si>
  <si>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</si>
  <si>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</si>
  <si>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</si>
  <si>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</si>
  <si>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</si>
  <si>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</si>
  <si>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</si>
  <si>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</si>
  <si>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</si>
  <si>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</si>
  <si>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</si>
  <si>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</si>
  <si>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</si>
  <si>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</si>
  <si>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</si>
  <si>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</si>
  <si>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</si>
  <si>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</si>
  <si>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</si>
  <si>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</si>
  <si>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</si>
  <si>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</si>
  <si>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</si>
  <si>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</si>
  <si>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</si>
  <si>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</si>
  <si>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</si>
  <si>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</si>
  <si>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</si>
  <si>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</si>
  <si>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</si>
  <si>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</si>
  <si>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</si>
  <si>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</si>
  <si>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</si>
  <si>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</si>
  <si>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</si>
  <si>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</si>
  <si>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</si>
  <si>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</si>
  <si>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</si>
  <si>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</si>
  <si>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</si>
  <si>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</si>
  <si>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</si>
  <si>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</si>
  <si>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</si>
  <si>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</si>
  <si>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</si>
  <si>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</si>
  <si>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</si>
  <si>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</si>
  <si>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</si>
  <si>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</si>
  <si>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</si>
  <si>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</si>
  <si>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</si>
  <si>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</si>
  <si>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</si>
  <si>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</si>
  <si>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</si>
  <si>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</si>
  <si>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</si>
  <si>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</si>
  <si>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</si>
  <si>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</si>
  <si>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</si>
  <si>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</si>
  <si>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</si>
  <si>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</si>
  <si>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</si>
  <si>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</si>
  <si>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</si>
  <si>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</si>
  <si>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</si>
  <si>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</si>
  <si>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</si>
  <si>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</si>
  <si>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</si>
  <si>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</si>
  <si>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</si>
  <si>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</si>
  <si>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</si>
  <si>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</si>
  <si>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</si>
  <si>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</si>
  <si>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</si>
  <si>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</si>
  <si>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</si>
  <si>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</si>
  <si>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</si>
  <si>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</si>
  <si>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</si>
  <si>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</si>
  <si>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</si>
  <si>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</si>
  <si>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</si>
  <si>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</si>
  <si>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</si>
  <si>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</si>
  <si>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</si>
  <si>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</si>
  <si>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</si>
  <si>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</si>
  <si>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</si>
  <si>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</si>
  <si>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</si>
  <si>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</si>
  <si>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</si>
  <si>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</si>
  <si>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</si>
  <si>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</si>
  <si>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</si>
  <si>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</si>
  <si>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</si>
  <si>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</si>
  <si>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</si>
  <si>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</si>
  <si>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</si>
  <si>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</si>
  <si>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</si>
  <si>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</si>
  <si>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</si>
  <si>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</si>
  <si>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</si>
  <si>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</si>
  <si>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</si>
  <si>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</si>
  <si>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</si>
  <si>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</si>
  <si>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</si>
  <si>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</si>
  <si>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</si>
  <si>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</si>
  <si>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</si>
  <si>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</si>
  <si>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</si>
  <si>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</si>
  <si>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</si>
  <si>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</si>
  <si>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</si>
  <si>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</si>
  <si>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</si>
  <si>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</si>
  <si>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</si>
  <si>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</si>
  <si>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</si>
  <si>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</si>
  <si>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</si>
  <si>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</si>
  <si>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</si>
  <si>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</si>
  <si>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</si>
  <si>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</si>
  <si>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</si>
  <si>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</si>
  <si>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</si>
  <si>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</si>
  <si>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</si>
  <si>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</si>
  <si>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</si>
  <si>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</si>
  <si>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</si>
  <si>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</si>
  <si>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</si>
  <si>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</si>
  <si>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</si>
  <si>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</si>
  <si>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</si>
  <si>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</si>
  <si>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</si>
  <si>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</si>
  <si>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</si>
  <si>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</si>
  <si>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</si>
  <si>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</si>
  <si>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</si>
  <si>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</si>
  <si>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</si>
  <si>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</si>
  <si>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</si>
  <si>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</si>
  <si>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</si>
  <si>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</si>
  <si>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</si>
  <si>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</si>
  <si>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</si>
  <si>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</si>
  <si>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</si>
  <si>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</si>
  <si>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</si>
  <si>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</si>
  <si>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</si>
  <si>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</si>
  <si>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</si>
  <si>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</si>
  <si>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</si>
  <si>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</si>
  <si>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</si>
  <si>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</si>
  <si>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</si>
  <si>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</si>
  <si>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</si>
  <si>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</si>
  <si>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</si>
  <si>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</si>
  <si>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</si>
  <si>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</si>
  <si>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</si>
  <si>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</si>
  <si>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</si>
  <si>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</si>
  <si>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</si>
  <si>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</si>
  <si>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</si>
  <si>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</si>
  <si>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</si>
  <si>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</si>
  <si>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</si>
  <si>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</si>
  <si>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</si>
  <si>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</si>
  <si>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</si>
  <si>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</si>
  <si>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</si>
  <si>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</si>
  <si>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</si>
  <si>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</si>
  <si>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</si>
  <si>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</si>
  <si>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</si>
  <si>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</si>
  <si>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</si>
  <si>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</si>
  <si>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</si>
  <si>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</si>
  <si>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</si>
  <si>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</si>
  <si>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</si>
  <si>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</si>
  <si>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</si>
  <si>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</si>
  <si>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</si>
  <si>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</si>
  <si>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</si>
  <si>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</si>
  <si>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</si>
  <si>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</si>
  <si>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</si>
  <si>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</si>
  <si>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</si>
  <si>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</si>
  <si>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</si>
  <si>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</si>
  <si>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</si>
  <si>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</si>
  <si>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</si>
  <si>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</si>
  <si>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</si>
  <si>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</si>
  <si>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</si>
  <si>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</si>
  <si>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</si>
  <si>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</si>
  <si>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</si>
  <si>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</si>
  <si>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</si>
  <si>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</si>
  <si>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</si>
  <si>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</si>
  <si>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</si>
  <si>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</si>
  <si>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</si>
  <si>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</si>
  <si>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</si>
  <si>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</si>
  <si>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</si>
  <si>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</si>
  <si>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</si>
  <si>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</si>
  <si>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</si>
  <si>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</si>
  <si>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</si>
  <si>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</si>
  <si>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</si>
  <si>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</si>
  <si>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</si>
  <si>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</si>
  <si>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</si>
  <si>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</si>
  <si>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</si>
  <si>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</si>
  <si>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</si>
  <si>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</si>
  <si>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</si>
  <si>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</si>
  <si>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</si>
  <si>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</si>
  <si>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</si>
  <si>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</si>
  <si>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</si>
  <si>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</si>
  <si>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</si>
  <si>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</si>
  <si>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</si>
  <si>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</si>
  <si>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</si>
  <si>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</si>
  <si>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</si>
  <si>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</si>
  <si>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</si>
  <si>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</si>
  <si>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</si>
  <si>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</si>
  <si>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</si>
  <si>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</si>
  <si>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</si>
  <si>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</si>
  <si>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</si>
  <si>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</si>
  <si>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</si>
  <si>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</si>
  <si>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</si>
  <si>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</si>
  <si>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</si>
  <si>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</si>
  <si>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</si>
  <si>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</si>
  <si>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</si>
  <si>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</si>
  <si>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</si>
  <si>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</si>
  <si>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</si>
  <si>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</si>
  <si>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</si>
  <si>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</si>
  <si>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</si>
  <si>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</si>
  <si>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</si>
  <si>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</si>
  <si>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</si>
  <si>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</si>
  <si>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</si>
  <si>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</si>
  <si>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</si>
  <si>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</si>
  <si>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</si>
  <si>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</si>
  <si>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</si>
  <si>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</si>
  <si>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</si>
  <si>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</si>
  <si>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</si>
  <si>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</si>
  <si>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</si>
  <si>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</si>
  <si>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</si>
  <si>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</si>
  <si>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</si>
  <si>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</si>
  <si>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</si>
  <si>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</si>
  <si>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</si>
  <si>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</si>
  <si>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</si>
  <si>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</si>
  <si>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</si>
  <si>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</si>
  <si>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</si>
  <si>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</si>
  <si>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</si>
  <si>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</si>
  <si>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</si>
  <si>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</si>
  <si>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</si>
  <si>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</si>
  <si>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</si>
  <si>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</si>
  <si>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</si>
  <si>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</si>
  <si>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</si>
  <si>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</si>
  <si>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</si>
  <si>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</si>
  <si>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</si>
  <si>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</si>
  <si>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</si>
  <si>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</si>
  <si>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</si>
  <si>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</si>
  <si>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</si>
  <si>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</si>
  <si>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</si>
  <si>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</si>
  <si>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</si>
  <si>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</si>
  <si>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</si>
  <si>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</si>
  <si>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</si>
  <si>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</si>
  <si>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</si>
  <si>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</si>
  <si>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</si>
  <si>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</si>
  <si>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</si>
  <si>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</si>
  <si>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</si>
  <si>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</si>
  <si>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</si>
  <si>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</si>
  <si>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</si>
  <si>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</si>
  <si>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</si>
  <si>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</si>
  <si>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</si>
  <si>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</si>
  <si>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</si>
  <si>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</si>
  <si>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</si>
  <si>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</si>
  <si>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</si>
  <si>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</si>
  <si>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</si>
  <si>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</si>
  <si>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</si>
  <si>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</si>
  <si>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</si>
  <si>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</si>
  <si>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</si>
  <si>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</si>
  <si>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</si>
  <si>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</si>
  <si>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</si>
  <si>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</si>
  <si>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</si>
  <si>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</si>
  <si>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</si>
  <si>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</si>
  <si>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</si>
  <si>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</si>
  <si>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</si>
  <si>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</si>
  <si>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</si>
  <si>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</si>
  <si>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</si>
  <si>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</si>
  <si>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</si>
  <si>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</si>
  <si>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</si>
  <si>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</si>
  <si>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</si>
  <si>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</si>
  <si>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</si>
  <si>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</si>
  <si>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</si>
  <si>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</si>
  <si>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</si>
  <si>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</si>
  <si>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</si>
  <si>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</si>
  <si>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</si>
  <si>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</si>
  <si>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</si>
  <si>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</si>
  <si>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</si>
  <si>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</si>
  <si>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</si>
  <si>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</si>
  <si>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</si>
  <si>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</si>
  <si>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</si>
  <si>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</si>
  <si>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</si>
  <si>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</si>
  <si>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</si>
  <si>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</si>
  <si>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</si>
  <si>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</si>
  <si>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</si>
  <si>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</si>
  <si>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</si>
  <si>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</si>
  <si>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</si>
  <si>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</si>
  <si>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</si>
  <si>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</si>
  <si>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</si>
  <si>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</si>
  <si>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</si>
  <si>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</si>
  <si>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</si>
  <si>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</si>
  <si>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</si>
  <si>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</si>
  <si>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</si>
  <si>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</si>
  <si>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</si>
  <si>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</si>
  <si>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</si>
  <si>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</si>
  <si>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</si>
  <si>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</si>
  <si>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</si>
  <si>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</si>
  <si>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</si>
  <si>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</si>
  <si>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</si>
  <si>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</si>
  <si>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</si>
  <si>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</si>
  <si>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</si>
  <si>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</si>
  <si>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</si>
  <si>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</si>
  <si>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</si>
  <si>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</si>
  <si>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</si>
  <si>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</si>
  <si>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</si>
  <si>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</si>
  <si>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</si>
  <si>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</si>
  <si>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</si>
  <si>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</si>
  <si>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</si>
  <si>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</si>
  <si>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</si>
  <si>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</si>
  <si>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</si>
  <si>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</si>
  <si>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</si>
  <si>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</si>
  <si>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</si>
  <si>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</si>
  <si>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</si>
  <si>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</si>
  <si>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</si>
  <si>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</si>
  <si>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</si>
  <si>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</si>
  <si>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</si>
  <si>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</si>
  <si>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</si>
  <si>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</si>
  <si>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</si>
  <si>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</si>
  <si>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</si>
  <si>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</si>
  <si>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</si>
  <si>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</si>
  <si>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</si>
  <si>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</si>
  <si>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</si>
  <si>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</si>
  <si>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</si>
  <si>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</si>
  <si>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</si>
  <si>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</si>
  <si>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</si>
  <si>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</si>
  <si>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</si>
  <si>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</si>
  <si>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</si>
  <si>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</si>
  <si>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</si>
  <si>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</si>
  <si>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</si>
  <si>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</si>
  <si>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</si>
  <si>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</si>
  <si>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</si>
  <si>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</si>
  <si>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</si>
  <si>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</si>
  <si>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</si>
  <si>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</si>
  <si>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</si>
  <si>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</si>
  <si>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</si>
  <si>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</si>
  <si>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</si>
  <si>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</si>
  <si>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</si>
  <si>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</si>
  <si>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</si>
  <si>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</si>
  <si>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</si>
  <si>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</si>
  <si>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</si>
  <si>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</si>
  <si>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</si>
  <si>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</si>
  <si>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</si>
  <si>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</si>
  <si>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</si>
  <si>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</si>
  <si>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</si>
  <si>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</si>
  <si>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</si>
  <si>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</si>
  <si>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</si>
  <si>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</si>
  <si>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</si>
  <si>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</si>
  <si>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</si>
  <si>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</si>
  <si>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</si>
  <si>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</si>
  <si>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</si>
  <si>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</si>
  <si>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</si>
  <si>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</si>
  <si>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</si>
  <si>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</si>
  <si>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</si>
  <si>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</si>
  <si>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</si>
  <si>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</si>
  <si>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</si>
  <si>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</si>
  <si>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</si>
  <si>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</si>
  <si>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</si>
  <si>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</si>
  <si>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</si>
  <si>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</si>
  <si>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</si>
  <si>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</si>
  <si>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</si>
  <si>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</si>
  <si>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</si>
  <si>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</si>
  <si>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</si>
  <si>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</si>
  <si>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</si>
  <si>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</si>
  <si>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</si>
  <si>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</si>
  <si>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</si>
  <si>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</si>
  <si>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</si>
  <si>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</si>
  <si>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</si>
  <si>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</si>
  <si>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</si>
  <si>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</si>
  <si>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</si>
  <si>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</si>
  <si>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</si>
  <si>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</si>
  <si>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</si>
  <si>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</si>
  <si>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</si>
  <si>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</si>
  <si>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</si>
  <si>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</si>
  <si>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</si>
  <si>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</si>
  <si>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</si>
  <si>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</si>
  <si>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</si>
  <si>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</si>
  <si>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</si>
  <si>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</si>
  <si>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</si>
  <si>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</si>
  <si>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</si>
  <si>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</si>
  <si>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</si>
  <si>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</si>
  <si>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</si>
  <si>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</si>
  <si>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</si>
  <si>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</si>
  <si>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</si>
  <si>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</si>
  <si>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</si>
  <si>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</si>
  <si>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</si>
  <si>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</si>
  <si>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</si>
  <si>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</si>
  <si>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</si>
  <si>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</si>
  <si>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</si>
  <si>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</si>
  <si>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</si>
  <si>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</si>
  <si>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</si>
  <si>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</si>
  <si>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</si>
  <si>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</si>
  <si>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</si>
  <si>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</si>
  <si>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</si>
  <si>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</si>
  <si>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</si>
  <si>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</si>
  <si>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</si>
  <si>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</si>
  <si>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</si>
  <si>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</si>
  <si>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</si>
  <si>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</si>
  <si>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</si>
  <si>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</si>
  <si>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</si>
  <si>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</si>
  <si>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</si>
  <si>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</si>
  <si>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</si>
  <si>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</si>
  <si>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</si>
  <si>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</si>
  <si>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</si>
  <si>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</si>
  <si>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</si>
  <si>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</si>
  <si>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</si>
  <si>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</si>
  <si>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</si>
  <si>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</si>
  <si>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</si>
  <si>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</si>
  <si>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</si>
  <si>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</si>
  <si>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</si>
  <si>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</si>
  <si>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</si>
  <si>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</si>
  <si>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</si>
  <si>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</si>
  <si>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</si>
  <si>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</si>
  <si>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</si>
  <si>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</si>
  <si>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</si>
  <si>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</si>
  <si>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</si>
  <si>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</si>
  <si>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</si>
  <si>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</si>
  <si>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</si>
  <si>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</si>
  <si>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</si>
  <si>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</si>
  <si>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</si>
  <si>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</si>
  <si>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</si>
  <si>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</si>
  <si>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</si>
  <si>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</si>
  <si>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</si>
  <si>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</si>
  <si>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</si>
  <si>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</si>
  <si>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</si>
  <si>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</si>
  <si>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</si>
  <si>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</si>
  <si>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</si>
  <si>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</si>
  <si>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</si>
  <si>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</si>
  <si>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</si>
  <si>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</si>
  <si>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</si>
  <si>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</si>
  <si>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</si>
  <si>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</si>
  <si>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</si>
  <si>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</si>
  <si>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</si>
  <si>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</si>
  <si>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</si>
  <si>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</si>
  <si>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</si>
  <si>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</si>
  <si>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</si>
  <si>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</si>
  <si>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</si>
  <si>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</si>
  <si>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</si>
  <si>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</si>
  <si>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</si>
  <si>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</si>
  <si>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</si>
  <si>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</si>
  <si>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</si>
  <si>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</si>
  <si>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</si>
  <si>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</si>
  <si>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</si>
  <si>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</si>
  <si>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</si>
  <si>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</si>
  <si>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</si>
  <si>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</si>
  <si>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</si>
  <si>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</si>
  <si>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</si>
  <si>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</si>
  <si>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</si>
  <si>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</si>
  <si>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</si>
  <si>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</si>
  <si>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</si>
  <si>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</si>
  <si>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</si>
  <si>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</si>
  <si>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</si>
  <si>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</si>
  <si>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</si>
  <si>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</si>
  <si>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</si>
  <si>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</si>
  <si>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</si>
  <si>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</si>
  <si>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</si>
  <si>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</si>
  <si>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</si>
  <si>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</si>
  <si>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</si>
  <si>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</si>
  <si>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</si>
  <si>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</si>
  <si>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</si>
  <si>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</si>
  <si>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</si>
  <si>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</si>
  <si>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</si>
  <si>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</si>
  <si>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</si>
  <si>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</si>
  <si>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</si>
  <si>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</si>
  <si>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</si>
  <si>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</si>
  <si>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</si>
  <si>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</si>
  <si>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</si>
  <si>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</si>
  <si>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</si>
  <si>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</si>
  <si>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</si>
  <si>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</si>
  <si>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</si>
  <si>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</si>
  <si>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</si>
  <si>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</si>
  <si>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</si>
  <si>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</si>
  <si>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</si>
  <si>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</si>
  <si>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</si>
  <si>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</si>
  <si>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</si>
  <si>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</si>
  <si>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</si>
  <si>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</si>
  <si>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</si>
  <si>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</si>
  <si>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</si>
  <si>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</si>
  <si>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</si>
  <si>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</si>
  <si>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</si>
  <si>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</si>
  <si>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</si>
  <si>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</si>
  <si>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</si>
  <si>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</si>
  <si>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</si>
  <si>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</si>
  <si>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</si>
  <si>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</si>
  <si>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</si>
  <si>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</si>
  <si>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</si>
  <si>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</si>
  <si>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</si>
  <si>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</si>
  <si>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</si>
  <si>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</si>
  <si>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</si>
  <si>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</si>
  <si>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</si>
  <si>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</si>
  <si>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</si>
  <si>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</si>
  <si>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</si>
  <si>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</si>
  <si>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</si>
  <si>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</si>
  <si>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</si>
  <si>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</si>
  <si>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</si>
  <si>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</si>
  <si>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</si>
  <si>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</si>
  <si>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</si>
  <si>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</si>
  <si>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</si>
  <si>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</si>
  <si>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</si>
  <si>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</si>
  <si>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</si>
  <si>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</si>
  <si>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</si>
  <si>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</si>
  <si>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</si>
  <si>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</si>
  <si>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</si>
  <si>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</si>
  <si>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</si>
  <si>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</si>
  <si>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</si>
  <si>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</si>
  <si>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</si>
  <si>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</si>
  <si>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</si>
  <si>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</si>
  <si>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</si>
  <si>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</si>
  <si>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</si>
  <si>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</si>
  <si>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</si>
  <si>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</si>
  <si>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</si>
  <si>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</si>
  <si>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</si>
  <si>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</si>
  <si>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</si>
  <si>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</si>
  <si>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</si>
  <si>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</si>
  <si>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</si>
  <si>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</si>
  <si>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</si>
  <si>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</si>
  <si>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</si>
  <si>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</si>
  <si>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</si>
  <si>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</si>
  <si>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</si>
  <si>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</si>
  <si>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</si>
  <si>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</si>
  <si>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</si>
  <si>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</si>
  <si>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</si>
  <si>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</si>
  <si>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</si>
  <si>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</si>
  <si>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</si>
  <si>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</si>
  <si>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</si>
  <si>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</si>
  <si>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</si>
  <si>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</si>
  <si>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</si>
  <si>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</si>
  <si>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</si>
  <si>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</si>
  <si>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</si>
  <si>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</si>
  <si>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</si>
  <si>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</si>
  <si>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</si>
  <si>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</si>
  <si>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</si>
  <si>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</si>
  <si>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</si>
  <si>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</si>
  <si>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</si>
  <si>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</si>
  <si>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</si>
  <si>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</si>
  <si>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</si>
  <si>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</si>
  <si>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</si>
  <si>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</si>
  <si>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</si>
  <si>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</si>
  <si>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</si>
  <si>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</si>
  <si>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</si>
  <si>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</si>
  <si>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</si>
  <si>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</si>
  <si>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</si>
  <si>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</si>
  <si>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</si>
  <si>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</si>
  <si>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</si>
  <si>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</si>
  <si>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</si>
  <si>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</si>
  <si>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</si>
  <si>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</si>
  <si>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</si>
  <si>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</si>
  <si>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</si>
  <si>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</si>
  <si>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</si>
  <si>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</si>
  <si>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</si>
  <si>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</si>
  <si>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</si>
  <si>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</si>
  <si>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</si>
  <si>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</si>
  <si>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</si>
  <si>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</si>
  <si>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</si>
  <si>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</si>
  <si>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</si>
  <si>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</si>
  <si>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</si>
  <si>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</si>
  <si>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</si>
  <si>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</si>
  <si>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</si>
  <si>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</si>
  <si>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</si>
  <si>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</si>
  <si>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</si>
  <si>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</si>
  <si>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</si>
  <si>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</si>
  <si>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</si>
  <si>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</si>
  <si>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</si>
  <si>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</si>
  <si>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</si>
  <si>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</si>
  <si>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</si>
  <si>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</si>
  <si>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</si>
  <si>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</si>
  <si>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</si>
  <si>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</si>
  <si>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</si>
  <si>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</si>
  <si>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</si>
  <si>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</si>
  <si>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</si>
  <si>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</si>
  <si>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</si>
  <si>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</si>
  <si>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</si>
  <si>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</si>
  <si>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</si>
  <si>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</si>
  <si>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</si>
  <si>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</si>
  <si>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</si>
  <si>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</si>
  <si>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</si>
  <si>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</si>
  <si>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</si>
  <si>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</si>
  <si>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</si>
  <si>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</si>
  <si>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</si>
  <si>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</si>
  <si>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</si>
  <si>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</si>
  <si>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</si>
  <si>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</si>
  <si>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</si>
  <si>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</si>
  <si>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</si>
  <si>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</si>
  <si>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</si>
  <si>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</si>
  <si>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</si>
  <si>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</si>
  <si>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</si>
  <si>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</si>
  <si>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</si>
  <si>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</si>
  <si>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</si>
  <si>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</si>
  <si>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</si>
  <si>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</si>
  <si>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</si>
  <si>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</si>
  <si>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</si>
  <si>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</si>
  <si>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</si>
  <si>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</si>
  <si>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</si>
  <si>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</si>
  <si>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</si>
  <si>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</si>
  <si>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</si>
  <si>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</si>
  <si>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</si>
  <si>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</si>
  <si>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</si>
  <si>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</si>
  <si>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</si>
  <si>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</si>
  <si>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</si>
  <si>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</si>
  <si>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</si>
  <si>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</si>
  <si>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</si>
  <si>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</si>
  <si>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</si>
  <si>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</si>
  <si>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</si>
  <si>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</si>
  <si>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</si>
  <si>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</si>
  <si>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</si>
  <si>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</si>
  <si>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</si>
  <si>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</si>
  <si>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</si>
  <si>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</si>
  <si>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</si>
  <si>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</si>
  <si>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</si>
  <si>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</si>
  <si>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</si>
  <si>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</si>
  <si>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</si>
  <si>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</si>
  <si>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</si>
  <si>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</si>
  <si>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</si>
  <si>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</si>
  <si>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</si>
  <si>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</si>
  <si>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</si>
  <si>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</si>
  <si>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</si>
  <si>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</si>
  <si>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</si>
  <si>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</si>
  <si>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</si>
  <si>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</si>
  <si>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</si>
  <si>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</si>
  <si>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</si>
  <si>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</si>
  <si>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</si>
  <si>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</si>
  <si>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</si>
  <si>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</si>
  <si>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</si>
  <si>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</si>
  <si>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</si>
  <si>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</si>
  <si>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</si>
  <si>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</si>
  <si>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</si>
  <si>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</si>
  <si>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</si>
  <si>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</si>
  <si>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</si>
  <si>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</si>
  <si>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</si>
  <si>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</si>
  <si>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</si>
  <si>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</si>
  <si>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</si>
  <si>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</si>
  <si>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</si>
  <si>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</si>
  <si>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</si>
  <si>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</si>
  <si>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</si>
  <si>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</si>
  <si>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</si>
  <si>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</si>
  <si>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</si>
  <si>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</si>
  <si>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</si>
  <si>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</si>
  <si>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</si>
  <si>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</si>
  <si>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</si>
  <si>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</si>
  <si>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</si>
  <si>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</si>
  <si>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</si>
  <si>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</si>
  <si>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</si>
  <si>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</si>
  <si>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</si>
  <si>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</si>
  <si>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</si>
  <si>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</si>
  <si>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</si>
  <si>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</si>
  <si>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</si>
  <si>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</si>
  <si>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</si>
  <si>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</si>
  <si>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</si>
  <si>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</si>
  <si>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</si>
  <si>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</si>
  <si>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</si>
  <si>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</si>
  <si>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</si>
  <si>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</si>
  <si>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</si>
  <si>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</si>
  <si>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</si>
  <si>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</si>
  <si>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</si>
  <si>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</si>
  <si>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</si>
  <si>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</si>
  <si>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</si>
  <si>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</si>
  <si>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</si>
  <si>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</si>
  <si>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</si>
  <si>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</si>
  <si>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</si>
  <si>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</si>
  <si>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</si>
  <si>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</si>
  <si>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</si>
  <si>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</si>
  <si>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</si>
  <si>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</si>
  <si>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</si>
  <si>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</si>
  <si>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</si>
  <si>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</si>
  <si>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</si>
  <si>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</si>
  <si>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</si>
  <si>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</si>
  <si>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</si>
  <si>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</si>
  <si>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</si>
  <si>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</si>
  <si>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</si>
  <si>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</si>
  <si>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</si>
  <si>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</si>
  <si>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</si>
  <si>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</si>
  <si>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</si>
  <si>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</si>
  <si>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</si>
  <si>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</si>
  <si>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</si>
  <si>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</si>
  <si>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</si>
  <si>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</si>
  <si>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</si>
  <si>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</si>
  <si>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</si>
  <si>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</si>
  <si>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</si>
  <si>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</si>
  <si>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</si>
  <si>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</si>
  <si>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</si>
  <si>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</si>
  <si>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</si>
  <si>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</si>
  <si>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</si>
  <si>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</si>
  <si>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</si>
  <si>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</si>
  <si>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</si>
  <si>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</si>
  <si>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</si>
  <si>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</si>
  <si>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</si>
  <si>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</si>
  <si>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</si>
  <si>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</si>
  <si>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</si>
  <si>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</si>
  <si>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</si>
  <si>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</si>
  <si>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</si>
  <si>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</si>
  <si>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</si>
  <si>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</si>
  <si>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</si>
  <si>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</si>
  <si>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</si>
  <si>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</si>
  <si>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</si>
  <si>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</si>
  <si>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</si>
  <si>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</si>
  <si>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</si>
  <si>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</si>
  <si>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</si>
  <si>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</si>
  <si>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</si>
  <si>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</si>
  <si>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</si>
  <si>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</si>
  <si>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</si>
  <si>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</si>
  <si>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</si>
  <si>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</si>
  <si>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</si>
  <si>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</si>
  <si>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</si>
  <si>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</si>
  <si>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</si>
  <si>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</si>
  <si>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</si>
  <si>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</si>
  <si>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</si>
  <si>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</si>
  <si>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</si>
  <si>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</si>
  <si>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</si>
  <si>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</si>
  <si>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</si>
  <si>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</si>
  <si>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</si>
  <si>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</si>
  <si>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</si>
  <si>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</si>
  <si>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</si>
  <si>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</si>
  <si>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</si>
  <si>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</si>
  <si>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</si>
  <si>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</si>
  <si>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</si>
  <si>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</si>
  <si>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</si>
  <si>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</si>
  <si>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</si>
  <si>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</si>
  <si>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</si>
  <si>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</si>
  <si>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</si>
  <si>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</si>
  <si>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</si>
  <si>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</si>
  <si>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</si>
  <si>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</si>
  <si>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</si>
  <si>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</si>
  <si>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</si>
  <si>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</si>
  <si>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</si>
  <si>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</si>
  <si>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</si>
  <si>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</si>
  <si>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</si>
  <si>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</si>
  <si>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</si>
  <si>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</si>
  <si>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</si>
  <si>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</si>
  <si>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</si>
  <si>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</si>
  <si>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</si>
  <si>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</si>
  <si>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</si>
  <si>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</si>
  <si>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</si>
  <si>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</si>
  <si>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</si>
  <si>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</si>
  <si>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</si>
  <si>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</si>
  <si>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</si>
  <si>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</si>
  <si>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</si>
  <si>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</si>
  <si>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</si>
  <si>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</si>
  <si>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</si>
  <si>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</si>
  <si>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</si>
  <si>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</si>
  <si>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</si>
  <si>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</si>
  <si>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</si>
  <si>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</si>
  <si>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</si>
  <si>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</si>
  <si>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</si>
  <si>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</si>
  <si>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</si>
  <si>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</si>
  <si>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</si>
  <si>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</si>
  <si>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</si>
  <si>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</si>
  <si>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</si>
  <si>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</si>
  <si>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</si>
  <si>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</si>
  <si>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</si>
  <si>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</si>
  <si>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</si>
  <si>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</si>
  <si>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</si>
  <si>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</si>
  <si>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</si>
  <si>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</si>
  <si>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</si>
  <si>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</si>
  <si>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</si>
  <si>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</si>
  <si>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</si>
  <si>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</si>
  <si>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</si>
  <si>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</si>
  <si>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</si>
  <si>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</si>
  <si>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</si>
  <si>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</si>
  <si>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</si>
  <si>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</si>
  <si>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</si>
  <si>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</si>
  <si>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</si>
  <si>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</si>
  <si>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</si>
  <si>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</si>
  <si>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</si>
  <si>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</si>
  <si>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</si>
  <si>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</si>
  <si>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</si>
  <si>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</si>
  <si>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</si>
  <si>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</si>
  <si>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</si>
  <si>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</si>
  <si>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</si>
  <si>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</si>
  <si>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</si>
  <si>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</si>
  <si>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</si>
  <si>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</si>
  <si>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</si>
  <si>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</si>
  <si>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</si>
  <si>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</si>
  <si>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</si>
  <si>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</si>
  <si>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</si>
  <si>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</si>
  <si>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</si>
  <si>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</si>
  <si>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</si>
  <si>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</si>
  <si>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</si>
  <si>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</si>
  <si>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</si>
  <si>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</si>
  <si>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</si>
  <si>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</si>
  <si>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</si>
  <si>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</si>
  <si>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</si>
  <si>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</si>
  <si>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</si>
  <si>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</si>
  <si>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</si>
  <si>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</si>
  <si>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</si>
  <si>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</si>
  <si>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</si>
  <si>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</si>
  <si>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</si>
  <si>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</si>
  <si>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</si>
  <si>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</si>
  <si>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</si>
  <si>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</si>
  <si>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</si>
  <si>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</si>
  <si>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</si>
  <si>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</si>
  <si>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</si>
  <si>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</si>
  <si>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</si>
  <si>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</si>
  <si>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</si>
  <si>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</si>
  <si>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</si>
  <si>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</si>
  <si>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</si>
  <si>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</si>
  <si>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</si>
  <si>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</si>
  <si>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</si>
  <si>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</si>
  <si>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</si>
  <si>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</si>
  <si>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</si>
  <si>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</si>
  <si>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</si>
  <si>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</si>
  <si>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</si>
  <si>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</si>
  <si>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</si>
  <si>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</si>
  <si>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</si>
  <si>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</si>
  <si>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</si>
  <si>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</si>
  <si>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</si>
  <si>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</si>
  <si>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</si>
  <si>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</si>
  <si>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</si>
  <si>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</si>
  <si>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</si>
  <si>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</si>
  <si>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</si>
  <si>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</si>
  <si>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</si>
  <si>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</si>
  <si>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</si>
  <si>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</si>
  <si>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</si>
  <si>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</si>
  <si>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</si>
  <si>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</si>
  <si>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</si>
  <si>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</si>
  <si>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</si>
  <si>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</si>
  <si>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</si>
  <si>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</si>
  <si>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</si>
  <si>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</si>
  <si>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</si>
  <si>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</si>
  <si>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</si>
  <si>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</si>
  <si>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</si>
  <si>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</si>
  <si>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</si>
  <si>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</si>
  <si>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</si>
  <si>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</si>
  <si>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</si>
  <si>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</si>
  <si>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</si>
  <si>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</si>
  <si>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</si>
  <si>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</si>
  <si>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</si>
  <si>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</si>
  <si>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</si>
  <si>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</si>
  <si>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</si>
  <si>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</si>
  <si>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</si>
  <si>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</si>
  <si>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</si>
  <si>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PCM-20251212-00000451</t>
  </si>
  <si>
    <t>EM team need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</si>
  <si>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</si>
  <si>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</si>
  <si>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</si>
  <si>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</si>
  <si>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</si>
  <si>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</si>
  <si>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</si>
  <si>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</si>
  <si>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</si>
  <si>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</si>
  <si>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</si>
  <si>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</si>
  <si>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</si>
  <si>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</si>
  <si>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 xml:space="preserve">Restored by PG </t>
  </si>
  <si>
    <t>PCM-20251212-00000437</t>
  </si>
  <si>
    <t>PG Connected and 4G switched off due to high DC load</t>
  </si>
  <si>
    <t>PCM-20251212-00000456</t>
  </si>
  <si>
    <t>Our team on area located site, No parking, SCECO Team coming now working to restore</t>
  </si>
  <si>
    <t xml:space="preserve">no pcm </t>
  </si>
  <si>
    <t>ETA 35 min</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</si>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</sst>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340.46865046296443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10072</v>
      </c>
      <c r="E3" s="122" t="s">
        <v>39106</v>
      </c>
      <c r="F3" s="121">
        <v>46003.390289351853</v>
      </c>
      <c r="G3" s="120">
        <f ca="1">IFERROR(NOW()-F3,"-")</f>
        <v>2.6787037037138361E-2</v>
      </c>
      <c r="H3" s="121">
        <v>46003.385428240741</v>
      </c>
      <c r="I3" s="123" t="str">
        <f>IFERROR(VLOOKUP(D3,DB!A:F,6,0),"")</f>
        <v>Generator-SG</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46003.417076388891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46003.417076388891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46003.417076388891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46003.417076388891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46003.417076388891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46003.417076388891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46003.417076388891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46003.417076388891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46003.417076388891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46003.417076388891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46003.417076388891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46003.417076388891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46003.417076388891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46003.417076388891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46003.417076388891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46003.417076388891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46003.417076388891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46003.417076388891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46003.417076388891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46003.417076388891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46003.417076388891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46003.417076388891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46003.417076388891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46003.417076388891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46003.417076388891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46003.417076388891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46003.417076388891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46003.417076388891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46003.417076388891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46003.417076388891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46003.417076388891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46003.417076388891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46003.417076388891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46003.417076388891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46003.417076388891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46003.417076388891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46003.417076388891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46003.417076388891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46003.417076388891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46003.417076388891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46003.417076388891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46003.417076388891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46003.417076388891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46003.417076388891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46003.417076388891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46003.417076388891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46003.417076388891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46003.417076388891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46003.417076388891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46003.417076388891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46003.417076388891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46003.417076388891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46003.417076388891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46003.417076388891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46003.417076388891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46003.417076388891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46003.417076388891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46003.417076388891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46003.417076388891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46003.417076388891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46003.417076388891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46003.417076388891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46003.417076388891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46003.417076388891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46003.417076388891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46003.417076388891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46003.417076388891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46003.417076388891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46003.417076388891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46003.417076388891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46003.417076388891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46003.417076388891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46003.417076388891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46003.417076388891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46003.417076388891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46003.417076388891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46003.417076388891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46003.417076388891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46003.417076388891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46003.417076388891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46003.417076388891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46003.417076388891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46003.417076388891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46003.417076388891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46003.417076388891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46003.417076388891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46003.417076388891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46003.417076388891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46003.417076388891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46003.417076388891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46003.417076388891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46003.417076388891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46003.417076388891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46003.417076388891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46003.417076388891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46003.417076388891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46003.417076388891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46003.417076388891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46003.417076388891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46003.417076388891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46003.417076388891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46003.417076388891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46003.417076388891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46003.417076388891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46003.417076388891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46003.417076388891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46003.417076388891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46003.417076388891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46003.417076388891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46003.417076388891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46003.417076388891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46003.417076388891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46003.417076388891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46003.417076388891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46003.417076388891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46003.417076388891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46003.417076388891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46003.417076388891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46003.417076388891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46003.417076388891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46003.417076388891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46003.417076388891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46003.417076388891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46003.417076388891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46003.417076388891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46003.417076388891</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8A13B412-D362-42EF-9952-1188883113F7}"/>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D13" sqref="D13"/>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178.4172384259291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19.029657407409104</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6.0616944444482215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2.5851666666712845</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23544</v>
      </c>
      <c r="E7" s="81" t="s">
        <v>39106</v>
      </c>
      <c r="F7" s="97">
        <v>46003.329212962963</v>
      </c>
      <c r="G7" s="98">
        <f ca="1">IFERROR(NOW()-F7,"-")</f>
        <v>8.7863425927935168E-2</v>
      </c>
      <c r="H7" s="97">
        <v>46003.321608796294</v>
      </c>
      <c r="I7" s="18" t="str">
        <f>IFERROR(VLOOKUP(D7,DB!A:F,6,0),"")</f>
        <v>SCECO</v>
      </c>
      <c r="J7" s="18" t="str">
        <f>IFERROR(VLOOKUP(D7,DB!A:G,7,0),"")</f>
        <v>Vandalized</v>
      </c>
      <c r="K7" s="19" t="s">
        <v>39124</v>
      </c>
      <c r="L7" s="18" t="str">
        <f>IFERROR(VLOOKUP(D7,DB!A:I,9,0),"")</f>
        <v>Latis</v>
      </c>
    </row>
    <row r="8" spans="1:12" ht="31.5" customHeight="1">
      <c r="A8" s="96" t="s">
        <v>39125</v>
      </c>
      <c r="B8" s="18" t="str">
        <f>IFERROR(VLOOKUP(D8,DB!A:K,11,0),"")</f>
        <v>R2</v>
      </c>
      <c r="C8" s="18">
        <v>1</v>
      </c>
      <c r="D8" s="18" t="s">
        <v>21801</v>
      </c>
      <c r="E8" s="81" t="s">
        <v>39111</v>
      </c>
      <c r="F8" s="97">
        <v>46003.376145833332</v>
      </c>
      <c r="G8" s="98">
        <f ca="1">IFERROR(NOW()-F8,"-")</f>
        <v>4.0930555558588821E-2</v>
      </c>
      <c r="H8" s="97">
        <v>46003.362384259257</v>
      </c>
      <c r="I8" s="18" t="str">
        <f>IFERROR(VLOOKUP(D8,DB!A:F,6,0),"")</f>
        <v>SCECO</v>
      </c>
      <c r="J8" s="18" t="str">
        <f>IFERROR(VLOOKUP(D8,DB!A:G,7,0),"")</f>
        <v>Good</v>
      </c>
      <c r="K8" s="19" t="s">
        <v>39126</v>
      </c>
      <c r="L8" s="18" t="str">
        <f>IFERROR(VLOOKUP(D8,DB!A:I,9,0),"")</f>
        <v>Latis</v>
      </c>
    </row>
    <row r="9" spans="1:12" ht="31.5" customHeight="1">
      <c r="A9" s="96" t="s">
        <v>39127</v>
      </c>
      <c r="B9" s="18" t="str">
        <f>IFERROR(VLOOKUP(D9,DB!A:K,11,0),"")</f>
        <v>R2</v>
      </c>
      <c r="C9" s="18">
        <v>5</v>
      </c>
      <c r="D9" s="18" t="s">
        <v>26393</v>
      </c>
      <c r="E9" s="81" t="s">
        <v>39111</v>
      </c>
      <c r="F9" s="97">
        <v>46003.398460648146</v>
      </c>
      <c r="G9" s="98">
        <f ca="1">IFERROR(NOW()-F9,"-")</f>
        <v>1.8615740744280629E-2</v>
      </c>
      <c r="H9" s="97">
        <v>46003.390821759262</v>
      </c>
      <c r="I9" s="18" t="str">
        <f>IFERROR(VLOOKUP(D9,DB!A:F,6,0),"")</f>
        <v>SCECO</v>
      </c>
      <c r="J9" s="18" t="str">
        <f>IFERROR(VLOOKUP(D9,DB!A:G,7,0),"")</f>
        <v>Weak</v>
      </c>
      <c r="K9" s="19" t="s">
        <v>39128</v>
      </c>
      <c r="L9" s="18" t="str">
        <f>IFERROR(VLOOKUP(D9,DB!A:I,9,0),"")</f>
        <v>Latis</v>
      </c>
    </row>
    <row r="10" spans="1:12" ht="31.5" customHeight="1">
      <c r="A10" s="96" t="s">
        <v>39129</v>
      </c>
      <c r="B10" s="18" t="str">
        <f>IFERROR(VLOOKUP(D10,DB!A:K,11,0),"")</f>
        <v>R2</v>
      </c>
      <c r="C10" s="18">
        <v>2</v>
      </c>
      <c r="D10" s="18" t="s">
        <v>19188</v>
      </c>
      <c r="E10" s="81"/>
      <c r="F10" s="97"/>
      <c r="G10" s="98">
        <f ca="1">IFERROR(NOW()-F10,"-")</f>
        <v>46003.417076388891</v>
      </c>
      <c r="H10" s="97">
        <v>46003.390775462962</v>
      </c>
      <c r="I10" s="18" t="str">
        <f>IFERROR(VLOOKUP(D10,DB!A:F,6,0),"")</f>
        <v>SCECO</v>
      </c>
      <c r="J10" s="18" t="str">
        <f>IFERROR(VLOOKUP(D10,DB!A:G,7,0),"")</f>
        <v>Vandalized</v>
      </c>
      <c r="K10" s="19" t="s">
        <v>39130</v>
      </c>
      <c r="L10" s="18" t="str">
        <f>IFERROR(VLOOKUP(D10,DB!A:I,9,0),"")</f>
        <v>Latis</v>
      </c>
    </row>
    <row r="11" spans="1:12" ht="31.5" customHeight="1">
      <c r="A11" s="96"/>
      <c r="B11" s="18" t="str">
        <f>IFERROR(VLOOKUP(D11,DB!A:K,11,0),"")</f>
        <v/>
      </c>
      <c r="C11" s="18"/>
      <c r="D11" s="18"/>
      <c r="E11" s="81"/>
      <c r="F11" s="97"/>
      <c r="G11" s="98">
        <f ca="1">IFERROR(NOW()-F11,"-")</f>
        <v>46003.417076388891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46003.417076388891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46003.417076388891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46003.417076388891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46003.417076388891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46003.417076388891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46003.417076388891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46003.417076388891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46003.417076388891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46003.417076388891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46003.417076388891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46003.417076388891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46003.417076388891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46003.417076388891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46003.417076388891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46003.417076388891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46003.417076388891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46003.417076388891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46003.417076388891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46003.417076388891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46003.417076388891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46003.417076388891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46003.417076388891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46003.417076388891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46003.417076388891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46003.417076388891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46003.417076388891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46003.417076388891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46003.417076388891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46003.417076388891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46003.417076388891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46003.417076388891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46003.417076388891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46003.417076388891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46003.417076388891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46003.417076388891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46003.417076388891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46003.417076388891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46003.417076388891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46003.417076388891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46003.417076388891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46003.417076388891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46003.417076388891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46003.417076388891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46003.417076388891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46003.417076388891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46003.417076388891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46003.417076388891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46003.417076388891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46003.417076388891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46003.417076388891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46003.417076388891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46003.417076388891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46003.417076388891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46003.417076388891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46003.417076388891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46003.417076388891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46003.417076388891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46003.417076388891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46003.417076388891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46003.417076388891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46003.417076388891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46003.417076388891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46003.417076388891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46003.417076388891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46003.417076388891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46003.417076388891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46003.417076388891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46003.417076388891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46003.417076388891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46003.417076388891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46003.417076388891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46003.417076388891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46003.417076388891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46003.417076388891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46003.417076388891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46003.417076388891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46003.417076388891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46003.417076388891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46003.417076388891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46003.417076388891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46003.417076388891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46003.417076388891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46003.417076388891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46003.417076388891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46003.417076388891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46003.417076388891</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46003.417076388891</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46003.417076388891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46003.417076388891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46003.417076388891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46003.417076388891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46003.417076388891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46003.417076388891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46003.417076388891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46003.417076388891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46003.417076388891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46003.417076388891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46003.417076388891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46003.417076388891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46003.417076388891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46003.417076388891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46003.417076388891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46003.417076388891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46003.417076388891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46003.417076388891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46003.417076388891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46003.417076388891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46003.417076388891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46003.417076388891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46003.417076388891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46003.417076388891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46003.417076388891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46003.417076388891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46003.417076388891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46003.417076388891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46003.417076388891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46003.417076388891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46003.417076388891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46003.417076388891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46003.417076388891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46003.417076388891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46003.417076388891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46003.417076388891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46003.417076388891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46003.417076388891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46003.417076388891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46003.417076388891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46003.417076388891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46003.417076388891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46003.417076388891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46003.417076388891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46003.417076388891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46003.417076388891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46003.417076388891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46003.417076388891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46003.417076388891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46003.417076388891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46003.417076388891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46003.417076388891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46003.417076388891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46003.417076388891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46003.417076388891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46003.417076388891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46003.417076388891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46003.417076388891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46003.417076388891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46003.417076388891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46003.417076388891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46003.417076388891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46003.417076388891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46003.417076388891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46003.417076388891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46003.417076388891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46003.417076388891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46003.417076388891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46003.417076388891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46003.417076388891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46003.417076388891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46003.417076388891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46003.417076388891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46003.417076388891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46003.417076388891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46003.417076388891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46003.417076388891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46003.417076388891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46003.417076388891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46003.417076388891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46003.417076388891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46003.417076388891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46003.417076388891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46003.417076388891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46003.417076388891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46003.417076388891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46003.417076388891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46003.417076388891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46003.417076388891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46003.417076388891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46003.417076388891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46003.417076388891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46003.417076388891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46003.417076388891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46003.417076388891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46003.417076388891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46003.417076388891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46003.417076388891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46003.417076388891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46003.417076388891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46003.417076388891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46003.417076388891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46003.417076388891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46003.417076388891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46003.417076388891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46003.417076388891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46003.417076388891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46003.417076388891</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46003.417076388891</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46003.417076388891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46003.417076388891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46003.417076388891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46003.417076388891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46003.417076388891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46003.417076388891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46003.417076388891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46003.417076388891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46003.417076388891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46003.417076388891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46003.417076388891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46003.417076388891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46003.417076388891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46003.417076388891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46003.417076388891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46003.417076388891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46003.417076388891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46003.417076388891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46003.417076388891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46003.417076388891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46003.417076388891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46003.417076388891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46003.417076388891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46003.417076388891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46003.417076388891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46003.417076388891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46003.417076388891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46003.417076388891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46003.417076388891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46003.417076388891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46003.417076388891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46003.417076388891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46003.417076388891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46003.417076388891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46003.417076388891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46003.417076388891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46003.417076388891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46003.417076388891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46003.417076388891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46003.417076388891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46003.417076388891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46003.417076388891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46003.417076388891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46003.417076388891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46003.417076388891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46003.417076388891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46003.417076388891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46003.417076388891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46003.417076388891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46003.417076388891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46003.417076388891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46003.417076388891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46003.417076388891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46003.417076388891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46003.417076388891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46003.417076388891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46003.417076388891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46003.417076388891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46003.417076388891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46003.417076388891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46003.417076388891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46003.417076388891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46003.417076388891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46003.417076388891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46003.417076388891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46003.417076388891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46003.417076388891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46003.417076388891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46003.417076388891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46003.417076388891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46003.417076388891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46003.417076388891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46003.417076388891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46003.417076388891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46003.417076388891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46003.417076388891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46003.417076388891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46003.417076388891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46003.417076388891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46003.417076388891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46003.417076388891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46003.417076388891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46003.417076388891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46003.417076388891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46003.417076388891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46003.417076388891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46003.417076388891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46003.417076388891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46003.417076388891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46003.417076388891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46003.417076388891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46003.417076388891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46003.417076388891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46003.417076388891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46003.417076388891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46003.417076388891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46003.417076388891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46003.417076388891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46003.417076388891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46003.417076388891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46003.417076388891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46003.417076388891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46003.417076388891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46003.417076388891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46003.417076388891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46003.417076388891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46003.417076388891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46003.417076388891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46003.417076388891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46003.417076388891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46003.417076388891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46003.417076388891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46003.417076388891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46003.417076388891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46003.417076388891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46003.417076388891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46003.417076388891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46003.417076388891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46003.417076388891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46003.417076388891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46003.417076388891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46003.417076388891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46003.417076388891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46003.417076388891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46003.417076388891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46003.417076388891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46003.417076388891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46003.417076388891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46003.417076388891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46003.417076388891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46003.417076388891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46003.417076388891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46003.417076388891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46003.417076388891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46003.417076388891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46003.417076388891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46003.417076388891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46003.417076388891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46003.417076388891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46003.417076388891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46003.417076388891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46003.417076388891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46003.417076388891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46003.417076388891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46003.417076388891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46003.417076388891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46003.417076388891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46003.417076388891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46003.417076388891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46003.417076388891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46003.417076388891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46003.417076388891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46003.417076388891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46003.417076388891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46003.417076388891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46003.417076388891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46003.417076388891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46003.417076388891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46003.417076388891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46003.417076388891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46003.417076388891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46003.417076388891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46003.417076388891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46003.417076388891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46003.417076388891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46003.417076388891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46003.417076388891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46003.417076388891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46003.417076388891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46003.417076388891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46003.417076388891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46003.417076388891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46003.417076388891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46003.417076388891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46003.417076388891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46003.417076388891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46003.417076388891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46003.417076388891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46003.417076388891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46003.417076388891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46003.417076388891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46003.417076388891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46003.417076388891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46003.417076388891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46003.417076388891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46003.417076388891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46003.417076388891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46003.417076388891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46003.417076388891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46003.417076388891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46003.417076388891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46003.417076388891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46003.417076388891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46003.417076388891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46003.417076388891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46003.417076388891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46003.417076388891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46003.417076388891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46003.417076388891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46003.417076388891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46003.417076388891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46003.417076388891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46003.417076388891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46003.417076388891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46003.417076388891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46003.417076388891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46003.417076388891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46003.417076388891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46003.417076388891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46003.417076388891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46003.417076388891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46003.417076388891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46003.417076388891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46003.417076388891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46003.417076388891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46003.417076388891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46003.417076388891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46003.417076388891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46003.417076388891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46003.417076388891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46003.417076388891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46003.417076388891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46003.417076388891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46003.417076388891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46003.417076388891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46003.417076388891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46003.417076388891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46003.417076388891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46003.417076388891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46003.417076388891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46003.417076388891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46003.417076388891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46003.417076388891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46003.417076388891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46003.417076388891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46003.417076388891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46003.417076388891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46003.417076388891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46003.417076388891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46003.417076388891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46003.417076388891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46003.417076388891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46003.417076388891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46003.417076388891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46003.417076388891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46003.417076388891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46003.417076388891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46003.417076388891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46003.417076388891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46003.417076388891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46003.417076388891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46003.417076388891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46003.417076388891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46003.417076388891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46003.417076388891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46003.417076388891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46003.417076388891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46003.417076388891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46003.417076388891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46003.417076388891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46003.417076388891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46003.417076388891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46003.417076388891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46003.417076388891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46003.417076388891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46003.417076388891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46003.417076388891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46003.417076388891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46003.417076388891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46003.417076388891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46003.417076388891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46003.417076388891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46003.417076388891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46003.417076388891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46003.417076388891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46003.417076388891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46003.417076388891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46003.417076388891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46003.417076388891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46003.417076388891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46003.417076388891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46003.417076388891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46003.417076388891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46003.417076388891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46003.417076388891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46003.417076388891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46003.417076388891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46003.417076388891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46003.417076388891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46003.417076388891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46003.417076388891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46003.417076388891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46003.417076388891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46003.417076388891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46003.417076388891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46003.417076388891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46003.417076388891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46003.417076388891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46003.417076388891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46003.417076388891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46003.417076388891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46003.417076388891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46003.417076388891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46003.417076388891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46003.417076388891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46003.417076388891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46003.417076388891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46003.417076388891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46003.417076388891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46003.417076388891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46003.417076388891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46003.417076388891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46003.417076388891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46003.417076388891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46003.417076388891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46003.417076388891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46003.417076388891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46003.417076388891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46003.417076388891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46003.417076388891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46003.417076388891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46003.417076388891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46003.417076388891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46003.417076388891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46003.417076388891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46003.417076388891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46003.417076388891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46003.417076388891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46003.417076388891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46003.417076388891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46003.417076388891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46003.417076388891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46003.417076388891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46003.417076388891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46003.417076388891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46003.417076388891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46003.417076388891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46003.417076388891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46003.417076388891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46003.417076388891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46003.417076388891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46003.417076388891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46003.417076388891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46003.417076388891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46003.417076388891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46003.417076388891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46003.417076388891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46003.417076388891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46003.417076388891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46003.417076388891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46003.417076388891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46003.417076388891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46003.417076388891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46003.417076388891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46003.417076388891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46003.417076388891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46003.417076388891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46003.417076388891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46003.417076388891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46003.417076388891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46003.417076388891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46003.417076388891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46003.417076388891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46003.417076388891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46003.417076388891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46003.417076388891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46003.417076388891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46003.417076388891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46003.417076388891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46003.417076388891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46003.417076388891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46003.417076388891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46003.417076388891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46003.417076388891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46003.417076388891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46003.417076388891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46003.417076388891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46003.417076388891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46003.417076388891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46003.417076388891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46003.417076388891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46003.417076388891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46003.417076388891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46003.417076388891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46003.417076388891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46003.417076388891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46003.417076388891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46003.417076388891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46003.417076388891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46003.417076388891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46003.417076388891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46003.417076388891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46003.417076388891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46003.417076388891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46003.417076388891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46003.417076388891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46003.417076388891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46003.417076388891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46003.417076388891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46003.417076388891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46003.417076388891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46003.417076388891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46003.417076388891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46003.417076388891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46003.417076388891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46003.417076388891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46003.417076388891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46003.417076388891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46003.417076388891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46003.417076388891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46003.417076388891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46003.417076388891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46003.417076388891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46003.417076388891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46003.417076388891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46003.417076388891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46003.417076388891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46003.417076388891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46003.417076388891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46003.417076388891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46003.417076388891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46003.417076388891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46003.417076388891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46003.417076388891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46003.417076388891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46003.417076388891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46003.417076388891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46003.417076388891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46003.417076388891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46003.417076388891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46003.417076388891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46003.417076388891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46003.417076388891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46003.417076388891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46003.417076388891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46003.417076388891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46003.417076388891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46003.417076388891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46003.417076388891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46003.417076388891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46003.417076388891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46003.417076388891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46003.417076388891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46003.417076388891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46003.417076388891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46003.417076388891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46003.417076388891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46003.417076388891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46003.417076388891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46003.417076388891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46003.417076388891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46003.417076388891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46003.417076388891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46003.417076388891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46003.417076388891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46003.417076388891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46003.417076388891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46003.417076388891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46003.417076388891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46003.417076388891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46003.417076388891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46003.417076388891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46003.417076388891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46003.417076388891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46003.417076388891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46003.417076388891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46003.417076388891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46003.417076388891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46003.417076388891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46003.417076388891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46003.417076388891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46003.417076388891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46003.417076388891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46003.417076388891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46003.417076388891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46003.417076388891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46003.417076388891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46003.417076388891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46003.417076388891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46003.417076388891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46003.417076388891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46003.417076388891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46003.417076388891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46003.417076388891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46003.417076388891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46003.417076388891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46003.417076388891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46003.417076388891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46003.417076388891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46003.417076388891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46003.417076388891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46003.417076388891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46003.417076388891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46003.417076388891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46003.417076388891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46003.417076388891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46003.417076388891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46003.417076388891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46003.417076388891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46003.417076388891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46003.417076388891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46003.417076388891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46003.417076388891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46003.417076388891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46003.417076388891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46003.417076388891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46003.417076388891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46003.417076388891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46003.417076388891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46003.417076388891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46003.417076388891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46003.417076388891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46003.417076388891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46003.417076388891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46003.417076388891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46003.417076388891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46003.417076388891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46003.417076388891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46003.417076388891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46003.417076388891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46003.417076388891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46003.417076388891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46003.417076388891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46003.417076388891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46003.417076388891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46003.417076388891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46003.417076388891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46003.417076388891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46003.417076388891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46003.417076388891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46003.417076388891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46003.417076388891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46003.417076388891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46003.417076388891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46003.417076388891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46003.417076388891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46003.417076388891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46003.417076388891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46003.417076388891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46003.417076388891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46003.417076388891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46003.417076388891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46003.417076388891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46003.417076388891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46003.417076388891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46003.417076388891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46003.417076388891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46003.417076388891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46003.417076388891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46003.417076388891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46003.417076388891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46003.417076388891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46003.417076388891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46003.417076388891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46003.417076388891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46003.417076388891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46003.417076388891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46003.417076388891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46003.417076388891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46003.417076388891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46003.417076388891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46003.417076388891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46003.417076388891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46003.417076388891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46003.417076388891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46003.417076388891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46003.417076388891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46003.417076388891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46003.417076388891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46003.417076388891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46003.417076388891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46003.417076388891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46003.417076388891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46003.417076388891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46003.417076388891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46003.417076388891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46003.417076388891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46003.417076388891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46003.417076388891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46003.417076388891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46003.417076388891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46003.417076388891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46003.417076388891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46003.417076388891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46003.417076388891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46003.417076388891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46003.417076388891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46003.417076388891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46003.417076388891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46003.417076388891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46003.417076388891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46003.417076388891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46003.417076388891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46003.417076388891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46003.417076388891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46003.417076388891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46003.417076388891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46003.417076388891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46003.417076388891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46003.417076388891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46003.417076388891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46003.417076388891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46003.417076388891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46003.417076388891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46003.417076388891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46003.417076388891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46003.417076388891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46003.417076388891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46003.417076388891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46003.417076388891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46003.417076388891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46003.417076388891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46003.417076388891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46003.417076388891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46003.417076388891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46003.417076388891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46003.417076388891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46003.417076388891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46003.417076388891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46003.417076388891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46003.417076388891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46003.417076388891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46003.417076388891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46003.417076388891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46003.417076388891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46003.417076388891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46003.417076388891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46003.417076388891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46003.417076388891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46003.417076388891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46003.417076388891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46003.417076388891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46003.417076388891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46003.417076388891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46003.417076388891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46003.417076388891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46003.417076388891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46003.417076388891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46003.417076388891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46003.417076388891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46003.417076388891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46003.417076388891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46003.417076388891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46003.417076388891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46003.417076388891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46003.417076388891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46003.417076388891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46003.417076388891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46003.417076388891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46003.417076388891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46003.417076388891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46003.417076388891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46003.417076388891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46003.417076388891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46003.417076388891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46003.417076388891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46003.417076388891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46003.417076388891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46003.417076388891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46003.417076388891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46003.417076388891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46003.417076388891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46003.417076388891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46003.417076388891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46003.417076388891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46003.417076388891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46003.417076388891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46003.417076388891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46003.417076388891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46003.417076388891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46003.417076388891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46003.417076388891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46003.417076388891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46003.417076388891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46003.417076388891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46003.417076388891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46003.417076388891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46003.417076388891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46003.417076388891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46003.417076388891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46003.417076388891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46003.417076388891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46003.417076388891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46003.417076388891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46003.417076388891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46003.417076388891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46003.417076388891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46003.417076388891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46003.417076388891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46003.417076388891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46003.417076388891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46003.417076388891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46003.417076388891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46003.417076388891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46003.417076388891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46003.417076388891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46003.417076388891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46003.417076388891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46003.417076388891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46003.417076388891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46003.417076388891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46003.417076388891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46003.417076388891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46003.417076388891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46003.417076388891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46003.417076388891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46003.417076388891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46003.417076388891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46003.417076388891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46003.417076388891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46003.417076388891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46003.417076388891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46003.417076388891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46003.417076388891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46003.417076388891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46003.417076388891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46003.417076388891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46003.417076388891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46003.417076388891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46003.417076388891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46003.417076388891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46003.417076388891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46003.417076388891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46003.417076388891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46003.417076388891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46003.417076388891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46003.417076388891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46003.417076388891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46003.417076388891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46003.417076388891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46003.417076388891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46003.417076388891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46003.417076388891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46003.417076388891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46003.417076388891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46003.417076388891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46003.417076388891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46003.417076388891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46003.417076388891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46003.417076388891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46003.417076388891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46003.417076388891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46003.417076388891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46003.417076388891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46003.417076388891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46003.417076388891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46003.417076388891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46003.417076388891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46003.417076388891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46003.417076388891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46003.417076388891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46003.417076388891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46003.417076388891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46003.417076388891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46003.417076388891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46003.417076388891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46003.417076388891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46003.417076388891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46003.417076388891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46003.417076388891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46003.417076388891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46003.417076388891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46003.417076388891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46003.417076388891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46003.417076388891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46003.417076388891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46003.417076388891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46003.417076388891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46003.417076388891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46003.417076388891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46003.417076388891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46003.417076388891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46003.417076388891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46003.417076388891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46003.417076388891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46003.417076388891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46003.417076388891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46003.417076388891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46003.417076388891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46003.417076388891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46003.417076388891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46003.417076388891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46003.417076388891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46003.417076388891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46003.417076388891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46003.417076388891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46003.417076388891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46003.417076388891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46003.417076388891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46003.417076388891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46003.417076388891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46003.417076388891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46003.417076388891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46003.417076388891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46003.417076388891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46003.417076388891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46003.417076388891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46003.417076388891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46003.417076388891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46003.417076388891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46003.417076388891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46003.417076388891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46003.417076388891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46003.417076388891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46003.417076388891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46003.417076388891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46003.417076388891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46003.417076388891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46003.417076388891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46003.417076388891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46003.417076388891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46003.417076388891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46003.417076388891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46003.417076388891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46003.417076388891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46003.417076388891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46003.417076388891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46003.417076388891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46003.417076388891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46003.417076388891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46003.417076388891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46003.417076388891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46003.417076388891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46003.417076388891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46003.417076388891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46003.417076388891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46003.417076388891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46003.417076388891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46003.417076388891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46003.417076388891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46003.417076388891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46003.417076388891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46003.417076388891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46003.417076388891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46003.417076388891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46003.417076388891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46003.417076388891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46003.417076388891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46003.417076388891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46003.417076388891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46003.417076388891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46003.417076388891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46003.417076388891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46003.417076388891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46003.417076388891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46003.417076388891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46003.417076388891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46003.417076388891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46003.417076388891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46003.417076388891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46003.417076388891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46003.417076388891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46003.417076388891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46003.417076388891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46003.417076388891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46003.417076388891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46003.417076388891</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39131</v>
      </c>
      <c r="B2" s="87" t="str">
        <f>IFERROR(VLOOKUP(D2,DB!A:K,11,0),"")</f>
        <v>R4</v>
      </c>
      <c r="C2" s="89">
        <v>1</v>
      </c>
      <c r="D2" s="87" t="s">
        <v>35166</v>
      </c>
      <c r="E2" s="90" t="s">
        <v>39106</v>
      </c>
      <c r="F2" s="91">
        <v>45703.480717592596</v>
      </c>
      <c r="G2" s="92">
        <f ca="1">IFERROR(NOW()-F2,"")</f>
        <v>299.93635879629437</v>
      </c>
      <c r="H2" s="91">
        <v>45703.474768518521</v>
      </c>
      <c r="I2" s="91" t="str">
        <f>IFERROR(VLOOKUP(D2,DB!A:F,6,0),"")</f>
        <v>SCECO</v>
      </c>
      <c r="J2" s="91" t="str">
        <f>IFERROR(VLOOKUP(D2,DB!A:G,7,0),"")</f>
        <v>Dead</v>
      </c>
      <c r="K2" s="93" t="s">
        <v>39132</v>
      </c>
      <c r="L2" s="87" t="str">
        <f>IFERROR(VLOOKUP(D2,DB!A:I,9,0),"")</f>
        <v>Latis</v>
      </c>
    </row>
    <row r="3" spans="1:16" ht="19.5" customHeight="1">
      <c r="A3" s="106" t="s">
        <v>39133</v>
      </c>
      <c r="B3" s="106" t="str">
        <f>IFERROR(VLOOKUP(D3,DB!A:K,11,0),"")</f>
        <v>R4</v>
      </c>
      <c r="C3" s="89">
        <v>2</v>
      </c>
      <c r="D3" s="87" t="s">
        <v>32943</v>
      </c>
      <c r="E3" s="90" t="s">
        <v>39106</v>
      </c>
      <c r="F3" s="91">
        <v>45998.79414351852</v>
      </c>
      <c r="G3" s="92">
        <f t="shared" ref="G3" ca="1" si="0">IFERROR(NOW()-F3,"")</f>
        <v>4.6229328703702777</v>
      </c>
      <c r="H3" s="91">
        <v>45998.664027777777</v>
      </c>
      <c r="I3" s="106" t="str">
        <f>IFERROR(VLOOKUP(D3,DB!A:F,6,0),"")</f>
        <v>SCECO</v>
      </c>
      <c r="J3" s="106" t="str">
        <f>IFERROR(VLOOKUP(D3,DB!A:G,7,0),"")</f>
        <v>Vandalized</v>
      </c>
      <c r="K3" s="93" t="s">
        <v>39134</v>
      </c>
      <c r="L3" s="87" t="str">
        <f>IFERROR(VLOOKUP(D3,DB!A:I,9,0),"")</f>
        <v>Latis</v>
      </c>
    </row>
    <row r="4" spans="1:16" ht="15" customHeight="1">
      <c r="A4" s="106"/>
      <c r="B4" s="106" t="str">
        <f>IFERROR(VLOOKUP(D4,DB!A:K,11,0),"")</f>
        <v/>
      </c>
      <c r="C4" s="89"/>
      <c r="D4" s="87"/>
      <c r="E4" s="90"/>
      <c r="F4" s="91"/>
      <c r="G4" s="92">
        <f t="shared" ref="G4:G6" ca="1" si="1">IFERROR(NOW()-F4,"")</f>
        <v>46003.417076388891</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46003.417076388891</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46003.417076388891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46003.417076388891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46003.417076388891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46003.417076388891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46003.417076388891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46003.417076388891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46003.417076388891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46003.417076388891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46003.417076388891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46003.417076388891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46003.417076388891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46003.417076388891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46003.417076388891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46003.417076388891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46003.417076388891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46003.417076388891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46003.417076388891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46003.417076388891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46003.417076388891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46003.417076388891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46003.417076388891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46003.417076388891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46003.417076388891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46003.417076388891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46003.417076388891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46003.417076388891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46003.417076388891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46003.417076388891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46003.417076388891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46003.417076388891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46003.417076388891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46003.417076388891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46003.417076388891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46003.417076388891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46003.417076388891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46003.417076388891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46003.417076388891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46003.417076388891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46003.417076388891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46003.417076388891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46003.417076388891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46003.417076388891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46003.417076388891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46003.417076388891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46003.417076388891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46003.417076388891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46003.417076388891</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111.58501620370225</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39111</v>
      </c>
      <c r="F3" s="38">
        <v>45926.188877314817</v>
      </c>
      <c r="G3" s="101">
        <f t="shared" ref="G3" ca="1" si="0">IFERROR(NOW()-F3,"")</f>
        <v>77.228199074073927</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39111</v>
      </c>
      <c r="F4" s="103">
        <v>45948.661111111112</v>
      </c>
      <c r="G4" s="104">
        <f t="shared" ref="G4" ca="1" si="1">IFERROR(NOW()-F4,"")</f>
        <v>54.755965277778159</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22.043777777776995</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6.3095879629618139</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1.2975625000035507</v>
      </c>
      <c r="H7" s="38">
        <v>46002.086875000001</v>
      </c>
      <c r="I7" s="37" t="str">
        <f>IFERROR(VLOOKUP(D7,[1]DB!A:F,6,0),"")</f>
        <v>SCECO</v>
      </c>
      <c r="J7" s="37" t="str">
        <f>IFERROR(VLOOKUP(D7,[1]DB!A:G,7,0),"")</f>
        <v>Good</v>
      </c>
      <c r="K7" s="37" t="s">
        <v>39147</v>
      </c>
      <c r="L7" s="37" t="str">
        <f>IFERROR(VLOOKUP(D7,[1]DB!A:I,9,0),"")</f>
        <v>Latis</v>
      </c>
      <c r="M7" s="37"/>
    </row>
    <row r="8" spans="1:13">
      <c r="A8" s="37"/>
      <c r="B8" s="37" t="str">
        <f>IFERROR(VLOOKUP(D8,[1]DB!A:K,11,0),"")</f>
        <v/>
      </c>
      <c r="C8" s="37"/>
      <c r="D8" s="37"/>
      <c r="E8" s="37"/>
      <c r="F8" s="38"/>
      <c r="G8" s="129">
        <f t="shared" ref="G8:G61" ca="1" si="3">IFERROR(NOW()-F8,"")</f>
        <v>46003.417076388891</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46003.417076388891</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46003.417076388891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46003.417076388891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46003.417076388891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46003.417076388891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46003.417076388891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46003.417076388891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46003.417076388891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46003.417076388891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46003.417076388891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46003.417076388891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46003.417076388891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46003.417076388891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46003.417076388891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46003.417076388891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46003.417076388891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46003.417076388891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46003.417076388891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46003.417076388891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46003.417076388891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46003.417076388891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46003.417076388891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46003.417076388891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46003.417076388891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46003.417076388891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46003.417076388891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46003.417076388891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46003.417076388891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46003.417076388891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46003.417076388891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46003.417076388891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46003.417076388891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46003.417076388891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46003.417076388891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46003.417076388891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46003.417076388891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46003.417076388891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46003.417076388891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46003.417076388891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46003.417076388891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46003.417076388891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46003.417076388891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46003.417076388891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46003.417076388891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46003.417076388891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46003.417076388891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46003.417076388891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46003.417076388891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46003.417076388891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46003.417076388891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46003.417076388891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46003.417076388891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46003.417076388891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46003.417076388891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46003.417076388891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46003.417076388891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46003.417076388891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46003.417076388891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46003.417076388891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46003.417076388891</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46003.417076388891</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46003.417076388891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46003.417076388891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46003.417076388891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46003.417076388891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46003.417076388891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46003.417076388891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46003.417076388891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46003.417076388891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46003.417076388891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46003.417076388891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46003.417076388891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46003.417076388891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46003.417076388891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46003.417076388891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46003.417076388891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46003.417076388891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46003.417076388891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46003.417076388891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46003.417076388891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46003.417076388891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46003.417076388891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46003.417076388891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46003.417076388891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46003.417076388891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46003.417076388891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46003.417076388891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46003.417076388891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46003.417076388891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46003.417076388891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46003.417076388891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46003.417076388891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46003.417076388891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46003.417076388891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46003.417076388891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46003.417076388891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46003.417076388891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46003.417076388891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46003.417076388891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46003.417076388891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46003.417076388891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46003.417076388891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46003.417076388891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46003.417076388891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46003.417076388891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46003.417076388891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46003.417076388891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46003.417076388891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46003.417076388891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46003.417076388891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46003.417076388891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46003.417076388891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46003.417076388891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46003.417076388891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46003.417076388891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46003.417076388891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46003.417076388891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46003.417076388891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46003.417076388891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46003.417076388891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46003.417076388891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46003.417076388891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46003.417076388891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46003.417076388891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46003.417076388891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46003.417076388891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46003.417076388891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46003.417076388891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46003.417076388891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46003.417076388891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46003.417076388891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46003.417076388891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46003.417076388891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46003.417076388891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46003.417076388891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46003.417076388891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46003.417076388891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46003.417076388891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46003.417076388891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46003.417076388891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46003.417076388891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46003.417076388891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46003.417076388891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46003.417076388891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46003.417076388891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46003.417076388891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46003.417076388891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46003.417076388891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46003.417076388891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46003.417076388891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46003.417076388891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46003.417076388891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46003.417076388891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46003.417076388891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46003.417076388891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46003.417076388891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46003.417076388891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46003.417076388891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46003.417076388891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46003.417076388891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46003.417076388891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46003.417076388891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46003.417076388891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46003.417076388891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46003.417076388891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46003.417076388891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46003.417076388891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46003.417076388891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46003.417076388891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46003.417076388891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46003.417076388891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46003.417076388891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46003.417076388891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46003.417076388891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46003.417076388891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46003.417076388891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46003.417076388891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46003.417076388891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46003.417076388891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46003.417076388891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46003.417076388891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46003.417076388891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46003.417076388891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46003.417076388891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46003.417076388891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46003.417076388891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46003.417076388891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46003.417076388891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46003.417076388891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46003.417076388891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46003.417076388891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46003.417076388891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46003.417076388891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46003.417076388891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46003.417076388891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46003.417076388891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46003.417076388891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46003.417076388891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46003.417076388891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46003.417076388891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46003.417076388891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46003.417076388891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46003.417076388891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46003.417076388891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46003.417076388891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46003.417076388891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46003.417076388891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46003.417076388891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46003.417076388891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46003.417076388891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46003.417076388891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46003.417076388891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46003.417076388891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46003.417076388891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46003.417076388891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46003.417076388891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46003.417076388891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46003.417076388891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46003.417076388891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46003.417076388891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46003.417076388891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46003.417076388891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46003.417076388891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46003.417076388891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46003.417076388891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46003.417076388891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46003.417076388891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46003.417076388891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46003.417076388891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46003.417076388891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46003.417076388891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46003.417076388891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46003.417076388891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46003.417076388891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46003.417076388891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46003.417076388891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46003.417076388891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46003.417076388891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46003.417076388891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46003.417076388891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46003.417076388891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46003.417076388891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46003.417076388891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46003.417076388891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46003.417076388891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46003.417076388891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46003.417076388891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46003.417076388891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46003.417076388891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46003.417076388891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46003.417076388891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46003.417076388891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46003.417076388891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46003.417076388891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46003.417076388891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46003.417076388891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46003.417076388891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46003.417076388891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46003.417076388891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46003.417076388891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46003.417076388891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46003.417076388891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46003.417076388891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46003.417076388891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46003.417076388891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46003.417076388891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46003.417076388891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46003.417076388891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46003.417076388891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46003.417076388891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46003.417076388891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46003.417076388891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46003.417076388891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46003.417076388891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46003.417076388891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46003.417076388891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46003.417076388891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46003.417076388891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46003.417076388891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46003.417076388891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46003.417076388891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46003.417076388891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46003.417076388891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46003.417076388891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46003.417076388891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46003.417076388891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46003.417076388891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46003.417076388891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46003.417076388891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46003.417076388891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46003.417076388891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46003.417076388891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46003.417076388891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46003.417076388891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46003.417076388891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46003.417076388891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46003.417076388891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46003.417076388891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46003.417076388891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46003.417076388891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46003.417076388891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46003.417076388891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46003.417076388891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46003.417076388891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46003.417076388891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46003.417076388891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46003.417076388891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46003.417076388891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46003.417076388891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46003.417076388891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46003.417076388891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46003.417076388891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46003.417076388891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46003.417076388891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46003.417076388891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46003.417076388891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46003.417076388891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46003.417076388891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46003.417076388891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46003.417076388891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46003.417076388891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46003.417076388891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46003.417076388891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46003.417076388891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46003.417076388891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46003.417076388891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46003.417076388891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46003.417076388891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46003.417076388891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46003.417076388891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46003.417076388891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46003.417076388891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46003.417076388891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46003.417076388891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46003.417076388891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46003.417076388891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46003.417076388891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46003.417076388891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46003.417076388891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46003.417076388891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46003.417076388891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46003.417076388891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46003.417076388891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46003.417076388891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46003.417076388891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46003.417076388891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46003.417076388891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46003.417076388891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46003.417076388891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46003.417076388891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46003.417076388891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46003.417076388891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46003.417076388891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46003.417076388891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46003.417076388891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46003.417076388891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46003.417076388891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46003.417076388891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46003.417076388891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46003.417076388891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46003.417076388891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46003.417076388891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46003.417076388891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46003.417076388891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46003.417076388891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46003.417076388891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46003.417076388891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46003.417076388891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46003.417076388891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46003.417076388891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46003.417076388891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46003.417076388891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46003.417076388891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46003.417076388891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46003.417076388891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46003.417076388891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46003.417076388891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46003.417076388891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46003.417076388891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46003.417076388891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46003.417076388891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46003.417076388891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46003.417076388891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46003.417076388891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46003.417076388891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46003.417076388891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46003.417076388891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46003.417076388891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46003.417076388891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46003.417076388891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46003.417076388891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46003.417076388891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46003.417076388891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46003.417076388891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46003.417076388891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46003.417076388891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46003.417076388891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46003.417076388891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46003.417076388891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46003.417076388891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46003.417076388891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46003.417076388891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46003.417076388891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46003.417076388891</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46003.417076388891</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2025-12-12T07:01:59Z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