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64" documentId="120_S{2AC9BD13-BADA-5192-A53E-5A8FF88502F6}" xr6:coauthVersionLast="47" xr6:coauthVersionMax="47" xr10:uidLastSave="{AA9E4870-F3B5-4B1A-A06A-9ABCA70E4BF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<sst xmlns="http://schemas.openxmlformats.org/spreadsheetml/2006/main" count="180271" uniqueCount="39120">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</sst>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326.87241388888651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45989.820839583335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45989.820839583335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45989.820839583335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45989.820839583335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45989.820839814813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45989.820839583335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45989.820839814813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45989.820839814813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45989.820839814813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45989.820839814813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45989.820839814813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45989.820839814813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45989.820839814813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45989.820839814813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45989.820839814813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45989.820839814813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45989.820839814813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45989.820839814813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45989.820839814813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45989.820839814813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45989.820839814813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45989.820839814813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45989.820839814813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45989.820839814813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45989.820839814813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45989.820839814813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45989.820839814813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45989.820839814813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45989.820839814813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45989.820839814813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45989.820839814813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45989.820839814813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45989.820839814813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45989.820839814813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45989.820839814813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45989.820839814813</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12" activePane="bottomLeft" state="frozen"/>
      <selection pane="bottomLeft" activeCell="E12" sqref="E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164.82100185185118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5.4334208333311835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45989.820839583335</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45989.820839814813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45989.820839814813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45989.820839814813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45989.820839814813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45989.820839814813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45989.820839814813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45989.820839814813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45989.820839814813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45989.820839814813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45989.820839814813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45989.820839814813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45989.820839814813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45989.820839814813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45989.820839814813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45989.820839814813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45989.820839814813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45989.820839814813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45989.820839814813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45989.820839814813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45989.820839814813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45989.820839814813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45989.820839814813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45989.820839814813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45989.820839814813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45989.820839814813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45989.820839814813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45989.820839814813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45989.820839814813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45989.820839814813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45989.820839814813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45989.820839814813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45989.820839814813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45989.820839814813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45989.820839814813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45989.820839814813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45989.820839814813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45989.820839814813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45989.820839814813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45989.820839814813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45989.820839814813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45989.820839814813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45989.820839814813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45989.820839814813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45989.820839814813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45989.820839814813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45989.820839814813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45989.820839814813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45989.820839814813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45989.820839814813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45989.820839814813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45989.820839814813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45989.820839814813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45989.820839814813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45989.820839814813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45989.820839814813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45989.820839814813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45989.820839814813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45989.820839814813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45989.820839814813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45989.820839814813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45989.820839814813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45989.820839814813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45989.820839814813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45989.820839814813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45989.820839814813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45989.820839814813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45989.820839814813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45989.820839814813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45989.820839814813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45989.820839814813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45989.820839814813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45989.820839814813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45989.820839814813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45989.820839814813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45989.820839814813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45989.820839814813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45989.820839814813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45989.820839814813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45989.820839814813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45989.820839814813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45989.820839814813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45989.820839814813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45989.820839814813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45989.820839814813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45989.820839814813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45989.820839814813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45989.820839814813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45989.820839814813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45989.820839814813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45989.820839814813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45989.820839814813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45989.820839814813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45989.820839814813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45989.820839814813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45989.820839814813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45989.820839814813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45989.820839814813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45989.820839814813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45989.820839814813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45989.820839814813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45989.820839814813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45989.820839814813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45989.820839814813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45989.820839814813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45989.820839814813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45989.820839814813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45989.820839814813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45989.820839814813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45989.820839814813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45989.820839814813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45989.820839814813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45989.820839814813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45989.820839814813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45989.820839814813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45989.820839814813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45989.820839814813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45989.820839814813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45989.820839814813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45989.820839814813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45989.820839814813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45989.820839814813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45989.820839814813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45989.820839814813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45989.820839814813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45989.820839814813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45989.820839814813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45989.820839814813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45989.820839814813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45989.820839814813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45989.820839814813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45989.820839814813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45989.820839814813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45989.820839814813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45989.820839814813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45989.820839814813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45989.820839814813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45989.820839814813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45989.820839814813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45989.820839814813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45989.820839814813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45989.820839814813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45989.820839814813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45989.820839814813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45989.820839814813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45989.820839814813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45989.820839814813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45989.820839814813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45989.820839814813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45989.820839814813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45989.820839814813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45989.820839814813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45989.820839814813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45989.820839814813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45989.820839814813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45989.820839814813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45989.820839814813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45989.820839814813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45989.820839814813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45989.820839814813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45989.820839814813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45989.820839814813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45989.820839814813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45989.820839814813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45989.820839814813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45989.820839814813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45989.820839814813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45989.820839814813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45989.820839814813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45989.820839814813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45989.820839814813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45989.820839814813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45989.820839814813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45989.820839814813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45989.820839814813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45989.820839814813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45989.820839814813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45989.820839814813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45989.820839814813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45989.820839814813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45989.820839814813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45989.820839814813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45989.820839814813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45989.820839814813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45989.820839814813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45989.820839814813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45989.820839814813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45989.820839814813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45989.820839814813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45989.820839814813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45989.820839814813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45989.820839814813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45989.820839814813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45989.820839814813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45989.820839814813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45989.820839814813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45989.820839814813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45989.820839814813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45989.820839814813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45989.820839814813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45989.820839814813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45989.820839814813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45989.820839814813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45989.820839814813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45989.820839814813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45989.820839814813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45989.820839814813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45989.820839814813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45989.820839814813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45989.820839814813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45989.820839814813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45989.820839814813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45989.820839814813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45989.820839814813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45989.820839814813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45989.820839814813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45989.820839814813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45989.820839814813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45989.820839814813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45989.820839814813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45989.820839814813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45989.820839814813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45989.820839814813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45989.820839814813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45989.820839814813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45989.820839814813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45989.820839814813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45989.820839814813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45989.820839814813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45989.820839814813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45989.820839814813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45989.820839814813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45989.820839814813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45989.820839814813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45989.820839814813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45989.820839814813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45989.820839814813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45989.820839814813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45989.820839814813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45989.820839814813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45989.820839814813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45989.820839814813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45989.820839814813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45989.820839814813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45989.820839814813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45989.820839814813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45989.820839814813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45989.820839814813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45989.820839814813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45989.820839814813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45989.820839814813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45989.820839814813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45989.820839814813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45989.820839814813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45989.820839814813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45989.820839814813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45989.820839814813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45989.820839814813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45989.820839814813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45989.820839814813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45989.820839814813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45989.820839814813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45989.820839814813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45989.820839814813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45989.820839814813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45989.820839814813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45989.820839814813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45989.820839814813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45989.820839814813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45989.820839814813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45989.820839814813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45989.820839814813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45989.820839814813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45989.820839814813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45989.820839814813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45989.820839814813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45989.820839814813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45989.820839814813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45989.820839814813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45989.820839814813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45989.820839814813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45989.820839814813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45989.820839814813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45989.820839814813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45989.820839814813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45989.820839814813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45989.820839814813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45989.820839814813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45989.820839814813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45989.820839814813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45989.820839814813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45989.820839814813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45989.820839814813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45989.820839814813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45989.820839814813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45989.820839814813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45989.820839814813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45989.820839814813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45989.820839814813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45989.820839814813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45989.820839814813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45989.820839814813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45989.820839814813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45989.820839814813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45989.820839814813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45989.820839814813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45989.820839814813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45989.820839814813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45989.820839814813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45989.820839814813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45989.820839814813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45989.820839814813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45989.820839814813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45989.820839814813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45989.820839814813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45989.820839814813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45989.820839814813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45989.820839814813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45989.820839814813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45989.820839814813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45989.820839814813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45989.820839814813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45989.820839814813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45989.820839814813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45989.820839814813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45989.820839814813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45989.820839814813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45989.820839814813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45989.820839814813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45989.820839814813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45989.820839814813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45989.820839814813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45989.820839814813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45989.820839814813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45989.820839814813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45989.820839814813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45989.820839814813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45989.820839814813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45989.820839814813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45989.820839814813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45989.820839814813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45989.820839814813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45989.820839814813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45989.820839814813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45989.820839814813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45989.820839814813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45989.820839814813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45989.820839814813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45989.820839814813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45989.820839814813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45989.820839814813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45989.820839814813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45989.820839814813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45989.820839814813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45989.820839814813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45989.820839814813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45989.820839814813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45989.820839814813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45989.820839814813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45989.820839814813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45989.820839814813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45989.820839814813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45989.820839814813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45989.820839814813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45989.820839814813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45989.820839814813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45989.820839814813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45989.820839814813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45989.820839814813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45989.820839814813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45989.820839814813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45989.820839814813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45989.820839814813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45989.820839814813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45989.820839814813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45989.820839814813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45989.820839814813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45989.820839814813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45989.820839814813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45989.820839814813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45989.820839814813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45989.820839814813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45989.820839814813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45989.820839814813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45989.820839814813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45989.820839814813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45989.820839814813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45989.820839814813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45989.820839814813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45989.820839814813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45989.820839814813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45989.820839814813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45989.820839814813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45989.820839814813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45989.820839814813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45989.820839814813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45989.820839814813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45989.820839814813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45989.820839814813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45989.820839814813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45989.820839814813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45989.820839814813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45989.820839814813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45989.820839814813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45989.820839814813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45989.820839814813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45989.820839814813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45989.820839814813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45989.820839814813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45989.820839814813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45989.820839814813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45989.820839814813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45989.820839814813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45989.820839814813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45989.820839814813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45989.820839814813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45989.820839814813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45989.820839814813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45989.820839814813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45989.820839814813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45989.820839814813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45989.820839814813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45989.820839814813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45989.820839814813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45989.820839814813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45989.820839814813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45989.820839814813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45989.820839814813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45989.820839814813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45989.820839814813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45989.820839814813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45989.820839814813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45989.820839814813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45989.820839814813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45989.820839814813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45989.820839814813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45989.820839814813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45989.820839814813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45989.820839814813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45989.820839814813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45989.820839814813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45989.820839814813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45989.820839814813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45989.820839814813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45989.820839814813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45989.820839814813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45989.820839814813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45989.820839814813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45989.820839814813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45989.820839814813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45989.820839814813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45989.820839814813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45989.820839814813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45989.820839814813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45989.820839814813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45989.820839814813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45989.820839814813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45989.820839814813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45989.820839814813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45989.820839814813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45989.820839814813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45989.820839814813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45989.820839814813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45989.820839814813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45989.820839814813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45989.820839814813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45989.820839814813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45989.820839814813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45989.820839814813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45989.820839814813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45989.820839814813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45989.820839814813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45989.820839814813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45989.820839814813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45989.820839814813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45989.820839814813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45989.820839814813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45989.820839814813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45989.820839814813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45989.820839814813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45989.820839814813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45989.820839814813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45989.820839814813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45989.820839814813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45989.820839814813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45989.820839814813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45989.820839814813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45989.820839814813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45989.820839814813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45989.820839814813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45989.820839814813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45989.820839814813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45989.820839814813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45989.820839814813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45989.820839814813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45989.820839814813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45989.820839814813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45989.820839814813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45989.820839814813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45989.820839814813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45989.820839814813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45989.820839814813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45989.820839814813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45989.820839814813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45989.820839814813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45989.820839814813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45989.820839814813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45989.820839814813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45989.820839814813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45989.820839814813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45989.820839814813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45989.820839814813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45989.820839814813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45989.820839814813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45989.820839814813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45989.820839814813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45989.820839814813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45989.820839814813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45989.820839814813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45989.820839814813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45989.820839814813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45989.820839814813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45989.820839814813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45989.820839814813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45989.820839814813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45989.820839814813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45989.820839814813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45989.820839814813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45989.820839814813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45989.820839814813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45989.820839814813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45989.820839814813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45989.820839814813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45989.820839814813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45989.820839814813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45989.820839814813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45989.820839814813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45989.820839814813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45989.820839814813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45989.820839814813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45989.820839814813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45989.820839814813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45989.820839814813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45989.820839814813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45989.820839814813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45989.820839814813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45989.820839814813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45989.820839814813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45989.820839814813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45989.820839814813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45989.820839814813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45989.820839814813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45989.820839814813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45989.820839814813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45989.820839814813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45989.820839814813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45989.820839814813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45989.820839814813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45989.820839814813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45989.820839814813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45989.820839814813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45989.820839814813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45989.820839814813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45989.820839814813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45989.820839814813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45989.820839814813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45989.820839814813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45989.820839814813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45989.820839814813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45989.820839814813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45989.820839814813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45989.820839814813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45989.820839814813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45989.820839814813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45989.820839814813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45989.820839814813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45989.820839814813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45989.820839814813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45989.820839814813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45989.820839814813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45989.820839814813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45989.820839814813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45989.820839814813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45989.820839814813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45989.820839814813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45989.820839814813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45989.820839814813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45989.820839814813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45989.820839814813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45989.820839814813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45989.820839814813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45989.820839814813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45989.820839814813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45989.820839814813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45989.820839814813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45989.820839814813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45989.820839814813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45989.820839814813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45989.820839814813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45989.820839814813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45989.820839814813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45989.820839814813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45989.820839814813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45989.820839814813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45989.820839814813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45989.820839814813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45989.820839814813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45989.820839814813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45989.820839814813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45989.820839814813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45989.820839814813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45989.820839814813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45989.820839814813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45989.820839814813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45989.820839814813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45989.820839814813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45989.820839814813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45989.820839814813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45989.820839814813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45989.820839814813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45989.820839814813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45989.820839814813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45989.820839814813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45989.820839814813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45989.820839814813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45989.820839814813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45989.820839814813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45989.820839814813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45989.820839814813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45989.820839814813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45989.820839814813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45989.820839814813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45989.820839814813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45989.820839814813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45989.820839814813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45989.820839814813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45989.820839814813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45989.820839814813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45989.820839814813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45989.820839814813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45989.820839814813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45989.820839814813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45989.820839814813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45989.820839814813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45989.820839814813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45989.820839814813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45989.820839814813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45989.820839814813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45989.820839814813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45989.820839814813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45989.820839814813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45989.820839814813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45989.820839814813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45989.820839814813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45989.820839814813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45989.820839814813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45989.820839814813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45989.820839814813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45989.820839814813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45989.820839814813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45989.820839814813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45989.820839814813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45989.820839814813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45989.820839814813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45989.820839814813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45989.820839814813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45989.820839814813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45989.820839814813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45989.820839814813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45989.820839814813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45989.820839814813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45989.820839814813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45989.820839814813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45989.820839814813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45989.820839814813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45989.820839814813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45989.820839814813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45989.820839814813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45989.820839814813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45989.820839814813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45989.820839814813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45989.820839814813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45989.820839814813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45989.820839814813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45989.820839814813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45989.820839814813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45989.820839814813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45989.820839814813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45989.820839814813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45989.820839814813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45989.820839814813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45989.820839814813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45989.820839814813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45989.820839814813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45989.820839814813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45989.820839814813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45989.820839814813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45989.820839814813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45989.820839814813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45989.820839814813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45989.820839814813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45989.820839814813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45989.820839814813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45989.820839814813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45989.820839814813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45989.820839814813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45989.820839814813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45989.820839814813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45989.820839814813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45989.820839814813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45989.820839814813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45989.820839814813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45989.820839814813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45989.820839814813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45989.820839814813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45989.820839814813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45989.820839814813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45989.820839814813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45989.820839814813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45989.820839814813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45989.820839814813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45989.820839814813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45989.820839814813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45989.820839814813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45989.820839814813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45989.820839814813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45989.820839814813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45989.820839814813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45989.820839814813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45989.820839814813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45989.820839814813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45989.820839814813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45989.820839814813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45989.820839814813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45989.820839814813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45989.820839814813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45989.820839814813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45989.820839814813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45989.820839814813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45989.820839814813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45989.820839814813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45989.820839814813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45989.820839814813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45989.820839814813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45989.820839814813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45989.820839814813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45989.820839814813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45989.820839814813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45989.820839814813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45989.820839814813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45989.820839814813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45989.820839814813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45989.820839814813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45989.820839814813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45989.820839814813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45989.820839814813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45989.820839814813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45989.820839814813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45989.820839814813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45989.820839814813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45989.820839814813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45989.820839814813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45989.820839814813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45989.820839814813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45989.820839814813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45989.820839814813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45989.820839814813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45989.820839814813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45989.820839814813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45989.820839814813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45989.820839814813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45989.820839814813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45989.820839814813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45989.820839814813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45989.820839814813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45989.820839814813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45989.820839814813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45989.820839814813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45989.820839814813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45989.820839814813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45989.820839814813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45989.820839814813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45989.820839814813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45989.820839814813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45989.820839814813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45989.820839814813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45989.820839814813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45989.820839814813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45989.820839814813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45989.820839814813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45989.820839814813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45989.820839814813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45989.820839814813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45989.820839814813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45989.820839814813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45989.820839814813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45989.820839814813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45989.820839814813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45989.820839814813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45989.820839814813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45989.820839814813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45989.820839814813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45989.820839814813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45989.820839814813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45989.820839814813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45989.820839814813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45989.820839814813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45989.820839814813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45989.820839814813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45989.820839814813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45989.820839814813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45989.820839814813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45989.820839814813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45989.820839814813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45989.820839814813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45989.820839814813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45989.820839814813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45989.820839814813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45989.820839814813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45989.820839814813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45989.820839814813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45989.820839814813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45989.820839814813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45989.820839814813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45989.820839814813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45989.820839814813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45989.820839814813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45989.820839814813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45989.820839814813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45989.820839814813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45989.820839814813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45989.820839814813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45989.820839814813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45989.820839814813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45989.820839814813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45989.820839814813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45989.820839814813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45989.820839814813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45989.820839814813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45989.820839814813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45989.820839814813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45989.820839814813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45989.820839814813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45989.820839814813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45989.820839814813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45989.820839814813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45989.820839814813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45989.820839814813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45989.820839814813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45989.820839814813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45989.820839814813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45989.820839930559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45989.820839930559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45989.820839930559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45989.820839930559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45989.820839930559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45989.820839930559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45989.820839930559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45989.820839930559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45989.820839930559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45989.820839930559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45989.820839930559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45989.820839930559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45989.820839930559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45989.820839930559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45989.820839930559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45989.820839930559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45989.820839930559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45989.820839930559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45989.820839930559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45989.820839930559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45989.820839930559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45989.820839930559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45989.820839930559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45989.820839930559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45989.820839930559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45989.820839930559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45989.820839930559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45989.820839930559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45989.820839930559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45989.820839930559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45989.820839930559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45989.820839930559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45989.820839930559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45989.820839930559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45989.820839930559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45989.820839930559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45989.820839930559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45989.820839930559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45989.820839930559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45989.820839930559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45989.820839930559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45989.820839930559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45989.820839930559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45989.820839930559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45989.820839930559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45989.820839930559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45989.820839930559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45989.820839930559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45989.820839930559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45989.820839930559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45989.820839930559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45989.820839930559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45989.820839930559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45989.820839930559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45989.820839930559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45989.820839930559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45989.820839930559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45989.820839930559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45989.820839930559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45989.820839930559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45989.820839930559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45989.820839930559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45989.820839930559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45989.820839930559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45989.820839930559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45989.820839930559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45989.820839930559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45989.820839930559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45989.820839930559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45989.820839930559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45989.820839930559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45989.820839930559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45989.820839930559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45989.820839930559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45989.820839930559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45989.820839930559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45989.820839930559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45989.820839930559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45989.820839930559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45989.820839930559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45989.820839930559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45989.820839930559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45989.820839930559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45989.820839930559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45989.820839930559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45989.820839930559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45989.820839930559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45989.820839930559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45989.820839930559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45989.820839930559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45989.820839930559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45989.820839930559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45989.820839930559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45989.820839930559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45989.820839930559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45989.820839930559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45989.820839930559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45989.820839930559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45989.820839930559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45989.820839930559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45989.820839930559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45989.820839930559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45989.820839930559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45989.820839930559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45989.820839930559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45989.820839930559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45989.820839930559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45989.820839930559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45989.820839930559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45989.820839930559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45989.820839930559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45989.820839930559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45989.820839930559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45989.820839930559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45989.820839930559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45989.820839930559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45989.820839930559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45989.820839930559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45989.820839930559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45989.820839930559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45989.820839930559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45989.820839930559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45989.820839930559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45989.820839930559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45989.820839930559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45989.820839930559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45989.820839930559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45989.820839930559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45989.820839930559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45989.820839930559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45989.820839930559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45989.820839930559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45989.820839930559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45989.820839930559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45989.820839930559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45989.820839930559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45989.820839930559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45989.820839930559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45989.820839930559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45989.820839930559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45989.820839930559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45989.820839930559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45989.820839930559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45989.820839930559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45989.820839930559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45989.820839930559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45989.820839930559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45989.820839930559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45989.820839930559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45989.820839930559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45989.820839930559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45989.820839930559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45989.820839930559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45989.820839930559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45989.820839930559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45989.820839930559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45989.820839930559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45989.820839930559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45989.820839930559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45989.820839930559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45989.820839930559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45989.820839930559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45989.820839930559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45989.820839930559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45989.820839930559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45989.820839930559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45989.820839930559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45989.820839930559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45989.820839930559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45989.820839930559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45989.820839930559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45989.820839930559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45989.820839930559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45989.820839930559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45989.820839930559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45989.820839930559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45989.820839930559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45989.820839930559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45989.820839930559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286.34012222221645</v>
      </c>
      <c r="H2" s="92">
        <v>45703.474768518521</v>
      </c>
      <c r="I2" s="92" t="str">
        <f>IFERROR(VLOOKUP(D2,DB!A:F,6,0),"")</f>
        <v>SCECO</v>
      </c>
      <c r="J2" s="92" t="str">
        <f>IFERROR(VLOOKUP(D2,DB!A:G,7,0),"")</f>
        <v>Dead</v>
      </c>
      <c r="K2" s="94" t="s">
        <v>39109</v>
      </c>
      <c r="L2" s="88" t="str">
        <f>IFERROR(VLOOKUP(D2,DB!A:I,9,0),"")</f>
        <v>Latis</v>
      </c>
    </row>
    <row r="3" spans="1:16" ht="15" customHeight="1">
      <c r="A3" s="110"/>
      <c r="B3" s="88" t="str">
        <f>IFERROR(VLOOKUP(D3,DB!A:K,11,0),"")</f>
        <v/>
      </c>
      <c r="C3" s="90"/>
      <c r="D3" s="88"/>
      <c r="E3" s="91"/>
      <c r="F3" s="92"/>
      <c r="G3" s="93">
        <f t="shared" ref="G3:G63" ca="1" si="0">IFERROR(NOW()-F3,"")</f>
        <v>45989.820839814813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45989.820839814813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45989.820839814813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45989.820839814813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45989.820839814813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45989.820839814813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45989.820839814813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45989.820839814813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45989.820839814813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45989.820839814813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45989.820839814813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45989.820839814813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45989.820839814813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45989.820839814813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45989.820839814813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45989.820839814813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45989.820839814813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45989.820839814813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45989.820839814813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45989.820839814813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45989.820839814813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45989.820839814813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45989.820839814813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45989.820839814813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45989.820839814813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45989.820839814813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45989.820839814813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45989.820839814813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45989.820839814813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45989.820839814813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45989.820839814813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45989.820839814813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45989.820839814813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45989.820839814813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45989.820839814813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45989.820839814813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45989.820839814813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45989.820839814813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45989.820839814813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45989.820839814813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45989.820839814813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45989.820839814813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45989.820839814813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45989.820839814813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45989.820839814813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45989.820839814813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45989.820839814813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45989.820839814813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45989.820839814813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45989.820839814813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45989.820839814813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45989.820839814813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45989.820839814813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45989.820839814813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45989.820839814813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45989.820839814813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45989.820839814813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45989.820839814813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45989.820839814813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45989.820839814813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45989.820839814813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45989.820839814813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45989.820839814813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45989.820839814813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45989.820839814813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45989.820839814813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45989.820839814813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45989.820839814813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45989.820839814813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45989.820839814813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45989.820839814813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45989.820839814813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45989.820839814813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45989.820839814813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45989.820839814813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45989.820839814813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45989.820839814813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45989.820839814813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45989.820839814813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45989.820839814813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45989.820839814813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45989.820839814813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45989.820839814813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45989.820839814813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45989.820839814813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45989.820839814813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45989.820839814813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45989.820839814813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45989.820839814813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45989.820839814813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45989.820839814813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45989.820839814813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45989.820839814813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45989.820839814813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45989.820839814813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45989.820839814813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45989.820839814813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45989.820839814813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45989.820839814813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45989.820839814813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45989.820839814813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45989.820839814813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45989.820839814813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45989.820839814813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45989.820839814813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45989.820839814813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45989.820839814813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45989.820839814813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45989.820839814813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45989.820839814813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45989.820839814813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45989.820839814813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45989.820839814813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45989.820839814813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45989.820839814813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45989.820839814813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45989.820839814813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45989.820839814813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45989.820839814813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45989.820839814813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45989.820839814813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45989.820839814813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45989.820839814813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45989.820839814813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45989.820839814813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45989.820839814813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45989.820839814813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45989.820839814813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45989.820839814813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45989.820839814813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45989.820839814813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45989.820839814813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45989.820839814813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45989.820839814813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45989.820839814813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45989.820839814813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45989.820839814813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45989.820839814813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45989.820839814813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45989.820839814813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45989.820839814813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45989.820839814813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45989.820839814813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45989.820839814813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45989.820839814813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45989.820839814813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45989.820839814813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45989.820839814813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45989.820839814813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45989.820839814813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45989.820839814813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45989.820839814813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45989.820839814813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45989.820839814813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45989.820839814813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45989.820839814813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45989.820839814813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45989.820839814813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45989.820839814813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45989.820839814813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45989.820839814813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45989.820839814813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45989.820839814813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45989.820839814813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45989.820839814813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45989.820839814813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45989.820839814813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45989.820839814813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45989.820839814813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45989.820839814813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45989.820839814813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45989.820839814813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45989.820839814813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45989.820839814813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45989.820839814813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45989.820839814813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45989.820839814813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45989.820839814813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45989.820839814813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45989.820839814813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45989.820839814813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45989.820839814813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45989.820839814813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45989.820839814813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45989.820839814813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45989.820839814813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45989.820839814813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45989.820839814813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45989.820839814813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45989.820839814813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45989.820839814813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45989.820839814813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45989.820839814813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45989.820839814813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45989.820839814813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45989.820839814813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45989.820839814813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45989.820839814813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45989.820839814813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45989.820839814813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45989.820839814813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45989.820839814813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45989.820839814813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45989.820839814813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45989.820839814813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45989.820839814813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45989.820839814813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45989.820839814813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45989.820839814813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45989.820839814813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45989.820839814813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45989.820839814813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45989.820839814813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45989.820839814813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45989.820839814813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45989.820839814813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45989.820839814813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45989.820839814813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45989.820839814813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45989.820839814813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45989.820839814813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45989.820839814813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45989.820839814813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45989.820839814813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45989.820839814813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45989.820839814813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45989.820839814813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45989.820839814813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45989.820839814813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45989.820839814813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45989.820839814813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45989.820839814813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45989.820839814813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45989.820839814813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45989.820839814813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45989.820839814813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45989.820839814813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45989.820839814813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45989.820839814813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45989.820839814813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45989.820839814813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45989.820839814813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45989.820839814813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45989.820839814813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45989.820839814813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45989.820839814813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45989.820839814813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45989.820839814813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45989.820839814813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45989.820839814813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45989.820839814813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45989.820839814813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45989.820839814813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45989.820839814813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45989.820839814813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45989.820839814813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45989.820839814813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45989.820839814813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45989.820839814813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45989.820839814813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45989.820839814813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45989.820839814813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45989.820839814813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45989.820839814813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45989.820839814813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45989.820839814813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45989.820839814813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45989.820839814813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45989.820839814813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45989.820839814813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45989.820839814813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45989.820839814813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45989.820839814813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45989.820839814813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45989.820839814813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45989.820839814813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45989.820839814813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45989.820839814813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45989.820839814813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45989.820839814813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45989.820839814813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45989.820839814813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45989.820839814813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45989.820839814813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45989.820839814813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45989.820839814813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45989.820839814813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45989.820839814813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45989.820839814813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45989.820839814813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45989.820839814813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45989.820839814813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45989.820839814813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45989.820839814813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45989.820839814813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45989.820839814813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45989.820839814813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45989.820839814813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45989.820839814813</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2" sqref="D12"/>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39110</v>
      </c>
      <c r="B2" s="37" t="str">
        <f>IFERROR(VLOOKUP(D2,DB!A:K,11,0),"")</f>
        <v>R5</v>
      </c>
      <c r="C2" s="37">
        <v>3</v>
      </c>
      <c r="D2" s="103" t="s">
        <v>36011</v>
      </c>
      <c r="E2" s="37" t="s">
        <v>39021</v>
      </c>
      <c r="F2" s="38">
        <v>45891.832060185188</v>
      </c>
      <c r="G2" s="105">
        <f ca="1">IFERROR(NOW()-F2,"")</f>
        <v>97.988779629624332</v>
      </c>
      <c r="H2" s="38">
        <v>45891.790393518517</v>
      </c>
      <c r="I2" s="37" t="str">
        <f>IFERROR(VLOOKUP(D2,DB!A:F,6,0),"")</f>
        <v>Generator-SG</v>
      </c>
      <c r="J2" s="37" t="str">
        <f>IFERROR(VLOOKUP(D2,DB!A:G,7,0),"")</f>
        <v>Vandalized</v>
      </c>
      <c r="K2" s="37" t="s">
        <v>39111</v>
      </c>
      <c r="L2" s="37" t="str">
        <f>IFERROR(VLOOKUP(D2,DB!A:I,9,0),"")</f>
        <v>Latis</v>
      </c>
      <c r="M2" s="102"/>
    </row>
    <row r="3" spans="1:13" s="39" customFormat="1" ht="30.75">
      <c r="A3" s="37" t="s">
        <v>39112</v>
      </c>
      <c r="B3" s="37" t="str">
        <f>IFERROR(VLOOKUP(D3,DB!A:K,11,0),"")</f>
        <v>R5</v>
      </c>
      <c r="C3" s="37">
        <v>1</v>
      </c>
      <c r="D3" s="37" t="s">
        <v>33268</v>
      </c>
      <c r="E3" s="37" t="s">
        <v>39100</v>
      </c>
      <c r="F3" s="38">
        <v>45926.188877314817</v>
      </c>
      <c r="G3" s="105">
        <f t="shared" ref="G3" ca="1" si="0">IFERROR(NOW()-F3,"")</f>
        <v>63.631962499996007</v>
      </c>
      <c r="H3" s="38">
        <v>45926.158159722225</v>
      </c>
      <c r="I3" s="37" t="str">
        <f>IFERROR(VLOOKUP(D3,DB!A:F,6,0),"")</f>
        <v>SCECO</v>
      </c>
      <c r="J3" s="37" t="str">
        <f>IFERROR(VLOOKUP(D3,DB!A:G,7,0),"")</f>
        <v>Good</v>
      </c>
      <c r="K3" s="37" t="s">
        <v>39113</v>
      </c>
      <c r="L3" s="37" t="str">
        <f>IFERROR(VLOOKUP(D3,DB!A:I,9,0),"")</f>
        <v>Latis</v>
      </c>
      <c r="M3" s="102"/>
    </row>
    <row r="4" spans="1:13" s="39" customFormat="1" ht="48" customHeight="1">
      <c r="A4" s="106" t="s">
        <v>39114</v>
      </c>
      <c r="B4" s="106" t="str">
        <f>IFERROR(VLOOKUP(D4,DB!A:K,11,0),"")</f>
        <v>R5</v>
      </c>
      <c r="C4" s="106">
        <v>1</v>
      </c>
      <c r="D4" s="106" t="s">
        <v>34758</v>
      </c>
      <c r="E4" s="106" t="s">
        <v>39100</v>
      </c>
      <c r="F4" s="107">
        <v>45948.661111111112</v>
      </c>
      <c r="G4" s="108">
        <f t="shared" ref="G4" ca="1" si="1">IFERROR(NOW()-F4,"")</f>
        <v>41.159728703700239</v>
      </c>
      <c r="H4" s="107">
        <v>45948.661111111112</v>
      </c>
      <c r="I4" s="106" t="str">
        <f>IFERROR(VLOOKUP(D4,DB!A:F,6,0),"")</f>
        <v>SCECO</v>
      </c>
      <c r="J4" s="106" t="str">
        <f>IFERROR(VLOOKUP(D4,DB!A:G,7,0),"")</f>
        <v>Dead</v>
      </c>
      <c r="K4" s="106" t="s">
        <v>39115</v>
      </c>
      <c r="L4" s="106" t="str">
        <f>IFERROR(VLOOKUP(D4,DB!A:I,9,0),"")</f>
        <v>Latis</v>
      </c>
    </row>
    <row r="5" spans="1:13" s="39" customFormat="1" ht="30.75">
      <c r="A5" s="106" t="s">
        <v>39116</v>
      </c>
      <c r="B5" s="106" t="str">
        <f>IFERROR(VLOOKUP(D5,DB!A:K,11,0),"")</f>
        <v>R5</v>
      </c>
      <c r="C5" s="106">
        <v>1</v>
      </c>
      <c r="D5" s="106" t="s">
        <v>36518</v>
      </c>
      <c r="E5" s="106" t="s">
        <v>39021</v>
      </c>
      <c r="F5" s="107">
        <v>45981.373298611114</v>
      </c>
      <c r="G5" s="108">
        <f ca="1">IFERROR(NOW()-F5,"")</f>
        <v>8.4475412036990747</v>
      </c>
      <c r="H5" s="144">
        <v>45981.360798611109</v>
      </c>
      <c r="I5" s="106" t="str">
        <f>IFERROR(VLOOKUP(D5,DB!A:F,6,0),"")</f>
        <v>SCECO</v>
      </c>
      <c r="J5" s="106" t="str">
        <f>IFERROR(VLOOKUP(D5,DB!A:G,7,0),"")</f>
        <v>Dead</v>
      </c>
      <c r="K5" s="106" t="s">
        <v>39117</v>
      </c>
      <c r="L5" s="106" t="str">
        <f>IFERROR(VLOOKUP(D5,DB!A:I,9,0),"")</f>
        <v>Latis</v>
      </c>
    </row>
    <row r="6" spans="1:13">
      <c r="A6" s="37"/>
      <c r="B6" s="37" t="str">
        <f>IFERROR(VLOOKUP(D6,DB!A:K,11,0),"")</f>
        <v/>
      </c>
      <c r="C6" s="37"/>
      <c r="D6" s="106"/>
      <c r="E6" s="37"/>
      <c r="F6" s="38"/>
      <c r="G6" s="143">
        <f t="shared" ref="G6:G12" ca="1" si="2">IFERROR(NOW()-F6,"")</f>
        <v>45989.820839583335</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45989.820839583335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45989.820839583335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45989.820839583335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45989.820839583335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45989.820839583335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45989.820839583335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45989.820839583335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45989.820839583335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45989.820839583335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45989.820839583335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45989.820839583335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45989.820839583335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45989.820839583335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45989.820839583335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45989.820839583335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45989.820839583335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45989.820839583335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45989.820839583335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45989.820839583335</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45989.820839583335</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45989.820839583335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45989.820839583335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45989.820839583335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45989.820839583335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45989.820839583335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45989.820839583335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45989.820839583335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45989.820839583335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45989.820839583335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45989.820839583335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45989.820839583335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45989.820839583335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45989.820839583335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45989.820839583335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45989.820839583335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45989.820839583335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45989.820839583335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45989.820839583335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45989.820839583335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45989.820839583335</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39118</v>
      </c>
      <c r="B2" s="123" t="str">
        <f>IFERROR(VLOOKUP(D2,DB!A:K,11,0),"")</f>
        <v>R6</v>
      </c>
      <c r="C2" s="124">
        <v>1</v>
      </c>
      <c r="D2" s="123" t="s">
        <v>37470</v>
      </c>
      <c r="E2" s="106" t="s">
        <v>39021</v>
      </c>
      <c r="F2" s="125">
        <v>45989.760231481479</v>
      </c>
      <c r="G2" s="72">
        <f ca="1">IFERROR(NOW()-F2,"-")</f>
        <v>6.0608101855905261E-2</v>
      </c>
      <c r="H2" s="125">
        <v>45989.754675925928</v>
      </c>
      <c r="I2" s="123" t="str">
        <f>IFERROR(VLOOKUP(D2,DB!A:F,6,0),"")</f>
        <v>Generator-SG</v>
      </c>
      <c r="J2" s="123" t="str">
        <f>IFERROR(VLOOKUP(D2,DB!A:G,7,0),"")</f>
        <v>Vandalized</v>
      </c>
      <c r="K2" s="126" t="s">
        <v>39119</v>
      </c>
      <c r="L2" s="127" t="str">
        <f>IFERROR(VLOOKUP(D2,DB!A:I,9,0),"")</f>
        <v>Latis</v>
      </c>
    </row>
    <row r="3" spans="1:16382" ht="31.5" customHeight="1">
      <c r="A3" s="122"/>
      <c r="B3" s="123" t="str">
        <f>IFERROR(VLOOKUP(D3,DB!A:K,11,0),"")</f>
        <v/>
      </c>
      <c r="C3" s="124"/>
      <c r="D3" s="123"/>
      <c r="E3" s="106"/>
      <c r="F3" s="107"/>
      <c r="G3" s="72">
        <f t="shared" ref="G3" ca="1" si="0">IFERROR(NOW()-F3,"-")</f>
        <v>45989.820839583335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45989.820839814813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45989.820839814813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45989.820839814813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45989.820839814813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45989.820839814813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45989.820839814813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45989.820839814813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45989.820839814813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45989.820839814813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45989.820839814813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45989.820839814813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45989.820839814813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45989.820839814813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45989.820839814813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45989.820839814813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45989.820839814813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45989.820839814813</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